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formatica\WEB\Documentos de la WEB\Transp-PActiva\InfoEconomica\Contratacion\Contratos menores\2020\"/>
    </mc:Choice>
  </mc:AlternateContent>
  <xr:revisionPtr revIDLastSave="0" documentId="8_{4A6032C5-CB5B-431A-9E1A-9152718EC45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CONTRATOS MENORES 4T" sheetId="1" r:id="rId1"/>
  </sheets>
  <definedNames>
    <definedName name="_xlnm.Print_Area" localSheetId="0">'CONTRATOS MENORES 4T'!$A$2:$I$229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8" i="1" l="1"/>
  <c r="F198" i="1" s="1"/>
  <c r="E194" i="1"/>
  <c r="F194" i="1" s="1"/>
  <c r="F193" i="1"/>
  <c r="E193" i="1"/>
  <c r="E197" i="1"/>
  <c r="F197" i="1" s="1"/>
  <c r="E178" i="1"/>
  <c r="F178" i="1" s="1"/>
  <c r="F229" i="1"/>
  <c r="E229" i="1"/>
  <c r="E223" i="1"/>
  <c r="F223" i="1" s="1"/>
  <c r="E218" i="1" l="1"/>
  <c r="F218" i="1" s="1"/>
  <c r="E215" i="1"/>
  <c r="F215" i="1" s="1"/>
  <c r="F213" i="1"/>
  <c r="E213" i="1"/>
  <c r="E205" i="1"/>
  <c r="F205" i="1" s="1"/>
  <c r="E187" i="1"/>
  <c r="F187" i="1" s="1"/>
  <c r="F182" i="1"/>
  <c r="E182" i="1"/>
  <c r="E175" i="1"/>
  <c r="F175" i="1" s="1"/>
  <c r="F133" i="1" l="1"/>
  <c r="F125" i="1"/>
  <c r="E107" i="1"/>
  <c r="F107" i="1" s="1"/>
  <c r="F88" i="1"/>
  <c r="F76" i="1"/>
  <c r="F73" i="1"/>
  <c r="E73" i="1"/>
  <c r="E68" i="1"/>
  <c r="F68" i="1" s="1"/>
  <c r="F43" i="1"/>
  <c r="F40" i="1"/>
  <c r="E32" i="1"/>
  <c r="F32" i="1" s="1"/>
  <c r="F181" i="1"/>
  <c r="E181" i="1"/>
  <c r="E195" i="1"/>
  <c r="F195" i="1" s="1"/>
  <c r="E219" i="1"/>
  <c r="F219" i="1" s="1"/>
  <c r="E169" i="1"/>
  <c r="F169" i="1" s="1"/>
  <c r="E118" i="1"/>
  <c r="F118" i="1" s="1"/>
  <c r="E36" i="1"/>
  <c r="F36" i="1" s="1"/>
  <c r="E168" i="1"/>
  <c r="F168" i="1" s="1"/>
  <c r="E170" i="1"/>
  <c r="F170" i="1" s="1"/>
  <c r="E171" i="1"/>
  <c r="F171" i="1" s="1"/>
  <c r="E172" i="1"/>
  <c r="F172" i="1" s="1"/>
  <c r="E173" i="1"/>
  <c r="F173" i="1" s="1"/>
  <c r="E174" i="1"/>
  <c r="F174" i="1" s="1"/>
  <c r="E176" i="1"/>
  <c r="F176" i="1" s="1"/>
  <c r="E177" i="1"/>
  <c r="F177" i="1" s="1"/>
  <c r="E179" i="1"/>
  <c r="F179" i="1" s="1"/>
  <c r="E180" i="1"/>
  <c r="F180" i="1" s="1"/>
  <c r="E183" i="1"/>
  <c r="F183" i="1" s="1"/>
  <c r="E184" i="1"/>
  <c r="F184" i="1" s="1"/>
  <c r="E185" i="1"/>
  <c r="F185" i="1" s="1"/>
  <c r="E186" i="1"/>
  <c r="F186" i="1" s="1"/>
  <c r="E188" i="1"/>
  <c r="F188" i="1" s="1"/>
  <c r="E189" i="1"/>
  <c r="F189" i="1" s="1"/>
  <c r="E190" i="1"/>
  <c r="F190" i="1" s="1"/>
  <c r="E191" i="1"/>
  <c r="F191" i="1" s="1"/>
  <c r="E192" i="1"/>
  <c r="F192" i="1" s="1"/>
  <c r="E196" i="1"/>
  <c r="F196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4" i="1"/>
  <c r="F214" i="1" s="1"/>
  <c r="E216" i="1"/>
  <c r="F216" i="1" s="1"/>
  <c r="E217" i="1"/>
  <c r="F217" i="1" s="1"/>
  <c r="E220" i="1"/>
  <c r="F220" i="1" s="1"/>
  <c r="E221" i="1"/>
  <c r="F221" i="1" s="1"/>
  <c r="E222" i="1"/>
  <c r="F222" i="1" s="1"/>
  <c r="E224" i="1"/>
  <c r="F224" i="1" s="1"/>
  <c r="E225" i="1"/>
  <c r="F225" i="1" s="1"/>
  <c r="E226" i="1"/>
  <c r="F226" i="1" s="1"/>
  <c r="E228" i="1"/>
  <c r="F228" i="1" s="1"/>
  <c r="F148" i="1"/>
  <c r="F156" i="1"/>
  <c r="E145" i="1"/>
  <c r="F145" i="1" s="1"/>
  <c r="E146" i="1"/>
  <c r="F146" i="1" s="1"/>
  <c r="E147" i="1"/>
  <c r="F147" i="1" s="1"/>
  <c r="E148" i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3" i="1"/>
  <c r="F33" i="1" s="1"/>
  <c r="E34" i="1"/>
  <c r="F34" i="1" s="1"/>
  <c r="E35" i="1"/>
  <c r="F35" i="1" s="1"/>
  <c r="E37" i="1"/>
  <c r="F37" i="1" s="1"/>
  <c r="E38" i="1"/>
  <c r="F38" i="1" s="1"/>
  <c r="E39" i="1"/>
  <c r="F39" i="1" s="1"/>
  <c r="E41" i="1"/>
  <c r="F41" i="1" s="1"/>
  <c r="E42" i="1"/>
  <c r="F42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9" i="1"/>
  <c r="F69" i="1" s="1"/>
  <c r="E70" i="1"/>
  <c r="F70" i="1" s="1"/>
  <c r="E71" i="1"/>
  <c r="F71" i="1" s="1"/>
  <c r="E72" i="1"/>
  <c r="F72" i="1" s="1"/>
  <c r="E74" i="1"/>
  <c r="F74" i="1" s="1"/>
  <c r="E75" i="1"/>
  <c r="F75" i="1" s="1"/>
  <c r="E77" i="1"/>
  <c r="F77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6" i="1"/>
  <c r="F6" i="1" s="1"/>
</calcChain>
</file>

<file path=xl/sharedStrings.xml><?xml version="1.0" encoding="utf-8"?>
<sst xmlns="http://schemas.openxmlformats.org/spreadsheetml/2006/main" count="1131" uniqueCount="607">
  <si>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</si>
  <si>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</si>
  <si>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</si>
  <si>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</si>
  <si>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</si>
  <si>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</si>
  <si>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</si>
  <si>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</si>
  <si>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</si>
  <si>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</si>
  <si>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Cuarto trimestre 2020</t>
  </si>
  <si>
    <t>E.U. INSTALACIONES, S.L.</t>
  </si>
  <si>
    <t>VASCO INFORMATICA, S.L.</t>
  </si>
  <si>
    <t>FRANCISCO JAVIER POSTIGO (UNIFORMA)</t>
  </si>
  <si>
    <t>SENEGAR, S.L.</t>
  </si>
  <si>
    <t>INFANTE ROVIRA, MIGUEL ANGEL</t>
  </si>
  <si>
    <t>FERRETERIA JOSE ANTONIO LUQUE, S.L.</t>
  </si>
  <si>
    <t>ALMEDA GROUP SYSTEMAS, S.L.</t>
  </si>
  <si>
    <t>SACROG 85, S.L.</t>
  </si>
  <si>
    <t>ULTIMO DISEÑO, S.L.</t>
  </si>
  <si>
    <t>AGROREBOLLO, S.L.</t>
  </si>
  <si>
    <t>SEMAEL ELECTRICIDAD, S.L.</t>
  </si>
  <si>
    <t>MILAGROS DE MIRA E HIJOS, S.L.</t>
  </si>
  <si>
    <t>AIDAJARDIN, S.L.</t>
  </si>
  <si>
    <t xml:space="preserve">WOLTER KLUWER ESPAÑA, S.A. </t>
  </si>
  <si>
    <t>MANUEL ZAMORANO SANCHEZ</t>
  </si>
  <si>
    <t>DISBEASUR, S.L.</t>
  </si>
  <si>
    <t>CODISOL, S.L.</t>
  </si>
  <si>
    <t>VIVEROS GUZMAN, S.L.</t>
  </si>
  <si>
    <t>JOPEVA MONTAJES Y MANTENIMIENTO, S.L.</t>
  </si>
  <si>
    <t>SRCL CONSENUR, S.L.</t>
  </si>
  <si>
    <t>SIGNO CONSULTORIA, FORMACIÓN Y DESARROLLO, S.L</t>
  </si>
  <si>
    <t>TEJUCA NOTARIOS ASOCIADOS, C.B.</t>
  </si>
  <si>
    <t>ALBERTO DIAZ SANTAOLALLA</t>
  </si>
  <si>
    <t>ALQUILERES TECNICOS DEL SUR, S.L</t>
  </si>
  <si>
    <t>CAMEARCO, S.L.</t>
  </si>
  <si>
    <t>GRUPO DISOFIC, S.LU.</t>
  </si>
  <si>
    <t>ASPY PREVENCION, S.L.U.</t>
  </si>
  <si>
    <t>PROINCO, S.A.</t>
  </si>
  <si>
    <t>BAEZA, S.A.</t>
  </si>
  <si>
    <t>ILLANES SOLANO SUM. IND. S,L.</t>
  </si>
  <si>
    <t>BOLETIN OFICIAL DE LA PROVINCIA DE MALAGA, DIPUTACION DE MALAGA</t>
  </si>
  <si>
    <t>ASES XXI, S.L.</t>
  </si>
  <si>
    <t>CORPORACION DE MEDIOS DEL SUR, S.L.</t>
  </si>
  <si>
    <t>DOPP CONSULTORES, S.L.</t>
  </si>
  <si>
    <t>DOS MAS DOS DISEÑO E INTERIORISMO, S.L.L.</t>
  </si>
  <si>
    <t>REPRESENTACIONES MARTIN MENA, S.L.</t>
  </si>
  <si>
    <t>ESTUDIO TOPOGRAFICO EARA, S.L.</t>
  </si>
  <si>
    <t>SOCIEDAD ESTATAL CORREOS Y TELEGRAFOS, S.L.</t>
  </si>
  <si>
    <t>EPICENTER MALAGA, S.L.</t>
  </si>
  <si>
    <t>CANDELA ORTIZ DE LA TABLA, JAVIER</t>
  </si>
  <si>
    <t>OFIBURO, S.L.</t>
  </si>
  <si>
    <t>IGNACIO FUENTES MATA</t>
  </si>
  <si>
    <t>GUILLERMO GARCIA MUÑOZ, S.L.</t>
  </si>
  <si>
    <t>Reparación bomba</t>
  </si>
  <si>
    <t>Susti. Calderines</t>
  </si>
  <si>
    <t>Sillon</t>
  </si>
  <si>
    <t>Mueble</t>
  </si>
  <si>
    <t>Calzado</t>
  </si>
  <si>
    <t>cables</t>
  </si>
  <si>
    <t>Taquillas</t>
  </si>
  <si>
    <t>Reparación Fregadora</t>
  </si>
  <si>
    <t>Pintura sala reuniones</t>
  </si>
  <si>
    <t>Rep. Hideolimpiadora</t>
  </si>
  <si>
    <t>Compra clavijas enchufe</t>
  </si>
  <si>
    <t>Compra comida animales</t>
  </si>
  <si>
    <t>Rep. Metalicas</t>
  </si>
  <si>
    <t>Mesa y sillas reuniones</t>
  </si>
  <si>
    <t>Higienizante y hidroalcohólico</t>
  </si>
  <si>
    <t>Libro:detective privado ambito laboral</t>
  </si>
  <si>
    <t>Hidrolimpiadora</t>
  </si>
  <si>
    <t>Reparación vehículo</t>
  </si>
  <si>
    <t>Manguera de alta presión para hidrolimpiadora</t>
  </si>
  <si>
    <t>Compra de agua</t>
  </si>
  <si>
    <t>Rep. Puerta</t>
  </si>
  <si>
    <t>Compra bolsas perros y toallitas</t>
  </si>
  <si>
    <t>Suministros de plantas y tierra</t>
  </si>
  <si>
    <t>Reparación muelle aparato parque infantil Nagayo</t>
  </si>
  <si>
    <t>Inspección baja tensión</t>
  </si>
  <si>
    <t>Antivirus licencia anual</t>
  </si>
  <si>
    <t>Estudio antigüedad</t>
  </si>
  <si>
    <t>Alquiler brazo</t>
  </si>
  <si>
    <t>Rep. Varias</t>
  </si>
  <si>
    <t xml:space="preserve">Compra tierra </t>
  </si>
  <si>
    <t>Reparación y mantenimiento hidrolimpiadora</t>
  </si>
  <si>
    <t>Material ferretería para varios arreglos</t>
  </si>
  <si>
    <t>Retirada y suministro contenedores infeccioso covid 19</t>
  </si>
  <si>
    <t xml:space="preserve">Acción control insectos </t>
  </si>
  <si>
    <t>Instalación lona decorativa en planta extracción lodo</t>
  </si>
  <si>
    <t>Material Jardinería para riego</t>
  </si>
  <si>
    <t>Compra material eléctrico</t>
  </si>
  <si>
    <t>Publicación en BOP oferta empleo público</t>
  </si>
  <si>
    <t>Limpieza e inspección canalización mantenimiento locales</t>
  </si>
  <si>
    <t>Pintura tareas mantenimiento del parque</t>
  </si>
  <si>
    <t>Reparaciones metálicas varias P.O.</t>
  </si>
  <si>
    <t>Reparac. Fotocecula puerta nº 9</t>
  </si>
  <si>
    <t>Inspección aparatos deportivos y de juegos</t>
  </si>
  <si>
    <t xml:space="preserve">Higienizante </t>
  </si>
  <si>
    <t>Reparación iluminación LED en puente fuente</t>
  </si>
  <si>
    <t xml:space="preserve">Motosierra </t>
  </si>
  <si>
    <t>Mantenimiento servicio web</t>
  </si>
  <si>
    <t>Anuncio oferta de empleo público</t>
  </si>
  <si>
    <t>Reparación vehículo 8831GMD</t>
  </si>
  <si>
    <t>Aumento biomasa zona talud sobre grada pistas deportivas</t>
  </si>
  <si>
    <t>Reparación de la cola de la escultura del músico</t>
  </si>
  <si>
    <t>Reparaciones varias bomba nº2</t>
  </si>
  <si>
    <t>Reparación puerta nº 10</t>
  </si>
  <si>
    <t>Suscr. Todo cierre fiscal y contable</t>
  </si>
  <si>
    <t>Reparación abrillantadora</t>
  </si>
  <si>
    <t>Seminario lineas de actuación Next Generation</t>
  </si>
  <si>
    <t>Bancos exteriores para zona dunas junto parque akito</t>
  </si>
  <si>
    <t>Actualización de plano topográfico del P.O.</t>
  </si>
  <si>
    <t>Reparación puerta nº 12</t>
  </si>
  <si>
    <t>Sellos para inventario</t>
  </si>
  <si>
    <t>Análisis perfil oficial administrativo RRHH</t>
  </si>
  <si>
    <t>Acción control roedores</t>
  </si>
  <si>
    <t>Arnés, mosqueton, guantes cinta…</t>
  </si>
  <si>
    <t>Pedido complementario al 374 por error en IVA</t>
  </si>
  <si>
    <t>Instalación marquesina puerta de entrada</t>
  </si>
  <si>
    <t>Suministro de cartelería P.O. por deterioro</t>
  </si>
  <si>
    <t>Instalación cartel exterior P.O.</t>
  </si>
  <si>
    <t>Anteproyecto reordinación zona 5 lagos</t>
  </si>
  <si>
    <t>Carteles observacion aves</t>
  </si>
  <si>
    <t>Muebles sala de reuniones</t>
  </si>
  <si>
    <t>Informe modificaciones regulacion plan de igualdad</t>
  </si>
  <si>
    <t>Reparación vehículo 1472JBH</t>
  </si>
  <si>
    <t>Compra mat. Diversos para limpieza</t>
  </si>
  <si>
    <t>Carros y escalera</t>
  </si>
  <si>
    <t>Montaje y puesta en marcha de cuadro eléctrico</t>
  </si>
  <si>
    <t>2ª visita comprobacion defectos identificados instal eléctrica</t>
  </si>
  <si>
    <t>Vestuario</t>
  </si>
  <si>
    <t>Válvula motorizada AUMA</t>
  </si>
  <si>
    <t>P256</t>
  </si>
  <si>
    <t>P257</t>
  </si>
  <si>
    <t>P258</t>
  </si>
  <si>
    <t>P259</t>
  </si>
  <si>
    <t>P260</t>
  </si>
  <si>
    <t>P261</t>
  </si>
  <si>
    <t>P262</t>
  </si>
  <si>
    <t>P263</t>
  </si>
  <si>
    <t>P265</t>
  </si>
  <si>
    <t>P266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</si>
  <si>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</si>
  <si>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</si>
  <si>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</si>
  <si>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</si>
  <si>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</si>
  <si>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</si>
  <si>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</si>
  <si>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</si>
  <si>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</si>
  <si>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</si>
  <si>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P279</t>
  </si>
  <si>
    <t>P280</t>
  </si>
  <si>
    <t>P281</t>
  </si>
  <si>
    <t>P283</t>
  </si>
  <si>
    <t>P284</t>
  </si>
  <si>
    <t>P285</t>
  </si>
  <si>
    <t>P287</t>
  </si>
  <si>
    <t>P288</t>
  </si>
  <si>
    <t>P289</t>
  </si>
  <si>
    <t>P290</t>
  </si>
  <si>
    <t>P291</t>
  </si>
  <si>
    <t>P292</t>
  </si>
  <si>
    <t>P293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</si>
  <si>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</si>
  <si>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</si>
  <si>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</si>
  <si>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</si>
  <si>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</si>
  <si>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</si>
  <si>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</si>
  <si>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</si>
  <si>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</si>
  <si>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</si>
  <si>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</si>
  <si>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</si>
  <si>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</si>
  <si>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</si>
  <si>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</si>
  <si>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</si>
  <si>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</si>
  <si>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</si>
  <si>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</si>
  <si>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</si>
  <si>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</si>
  <si>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</si>
  <si>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</si>
  <si>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</si>
  <si>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</si>
  <si>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</si>
  <si>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</si>
  <si>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</si>
  <si>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</si>
  <si>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</si>
  <si>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</si>
  <si>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</si>
  <si>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</si>
  <si>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P330</t>
  </si>
  <si>
    <t>P331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</si>
  <si>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</si>
  <si>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</si>
  <si>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</si>
  <si>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</si>
  <si>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</si>
  <si>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</si>
  <si>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</si>
  <si>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</si>
  <si>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</si>
  <si>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</si>
  <si>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</si>
  <si>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</si>
  <si>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</si>
  <si>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</si>
  <si>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P348</t>
  </si>
  <si>
    <t>P349</t>
  </si>
  <si>
    <t>P351</t>
  </si>
  <si>
    <t>P352</t>
  </si>
  <si>
    <t>P353</t>
  </si>
  <si>
    <t>P355</t>
  </si>
  <si>
    <t>P356</t>
  </si>
  <si>
    <t>P357</t>
  </si>
  <si>
    <t>P358</t>
  </si>
  <si>
    <t>P360</t>
  </si>
  <si>
    <t>P362</t>
  </si>
  <si>
    <t>P363</t>
  </si>
  <si>
    <t>P364</t>
  </si>
  <si>
    <t>P365</t>
  </si>
  <si>
    <t>P366</t>
  </si>
  <si>
    <t>P367</t>
  </si>
  <si>
    <t>P369</t>
  </si>
  <si>
    <t>P370</t>
  </si>
  <si>
    <t>P371</t>
  </si>
  <si>
    <t>P372</t>
  </si>
  <si>
    <t>P373</t>
  </si>
  <si>
    <t>P374</t>
  </si>
  <si>
    <t>P376</t>
  </si>
  <si>
    <t>P377</t>
  </si>
  <si>
    <t>P378</t>
  </si>
  <si>
    <t>P379</t>
  </si>
  <si>
    <t>P381</t>
  </si>
  <si>
    <t>P382</t>
  </si>
  <si>
    <t>P384</t>
  </si>
  <si>
    <t>P385</t>
  </si>
  <si>
    <t>P386</t>
  </si>
  <si>
    <t>P387</t>
  </si>
  <si>
    <t>P388</t>
  </si>
  <si>
    <t>P389</t>
  </si>
  <si>
    <t>P390</t>
  </si>
  <si>
    <t>P391</t>
  </si>
  <si>
    <t>P394</t>
  </si>
  <si>
    <t>P395</t>
  </si>
  <si>
    <t>P397</t>
  </si>
  <si>
    <t>P398</t>
  </si>
  <si>
    <t>P399</t>
  </si>
  <si>
    <t>P400</t>
  </si>
  <si>
    <t>P401</t>
  </si>
  <si>
    <t>P402</t>
  </si>
  <si>
    <t>P403</t>
  </si>
  <si>
    <t>P405</t>
  </si>
  <si>
    <t>P406</t>
  </si>
  <si>
    <t>P407</t>
  </si>
  <si>
    <t>P408</t>
  </si>
  <si>
    <t>P410</t>
  </si>
  <si>
    <t>P411</t>
  </si>
  <si>
    <t>P413</t>
  </si>
  <si>
    <t>P414</t>
  </si>
  <si>
    <t>P415</t>
  </si>
  <si>
    <t>P416</t>
  </si>
  <si>
    <t>P417</t>
  </si>
  <si>
    <t>P418</t>
  </si>
  <si>
    <t>TABOSA, S.L.</t>
  </si>
  <si>
    <t>B29109378</t>
  </si>
  <si>
    <t>B29361896</t>
  </si>
  <si>
    <t>B29418571</t>
  </si>
  <si>
    <t>33396912S</t>
  </si>
  <si>
    <t>MICROCAD INFORMATICA, S.L.</t>
  </si>
  <si>
    <t>B29627510</t>
  </si>
  <si>
    <t>B92603596</t>
  </si>
  <si>
    <t>Servicio</t>
  </si>
  <si>
    <t>Suministro</t>
  </si>
  <si>
    <t>Reprogramación Geisser</t>
  </si>
  <si>
    <t xml:space="preserve">Cambio neumáticos vehículo </t>
  </si>
  <si>
    <t>obra</t>
  </si>
  <si>
    <t>Reparación fregadora</t>
  </si>
  <si>
    <t>Definir perfil técnico calidad y apoyo bases selección</t>
  </si>
  <si>
    <t>Instal. puerta y marquesina gerencia y rodapies encargados</t>
  </si>
  <si>
    <t>Suministro sopladores y baterias</t>
  </si>
  <si>
    <t>Servicio de poda de palmeras</t>
  </si>
  <si>
    <t>Dirección letrada PO 794/2019</t>
  </si>
  <si>
    <t>Suministro de mascarillas quirúrgicas y ffp2</t>
  </si>
  <si>
    <t>Suministro carros, escaleras y varios</t>
  </si>
  <si>
    <t>Obras pavimentado zona deportiva Parque del Oeste</t>
  </si>
  <si>
    <t>Servicio migración ISO 45001</t>
  </si>
  <si>
    <t>Servicio de apoyo en el procedimiento de selección OEP 2020 limpiadores/as</t>
  </si>
  <si>
    <t>Iluminacion navidad</t>
  </si>
  <si>
    <t>Trabajos pintura en oficinas</t>
  </si>
  <si>
    <t>Suscripción base de datos El consultor de los Ayuntamientos</t>
  </si>
  <si>
    <t>Suscripción base de datos La Ley Digital</t>
  </si>
  <si>
    <t>Suministro e instalación aparatos biosaludables en el Parque del Oeste</t>
  </si>
  <si>
    <t>Trabajos obra civil Parque del Oeste</t>
  </si>
  <si>
    <t>Suministro e instalación juegos musicales Parque del Oeste</t>
  </si>
  <si>
    <t>Trabajos mantenimiento puentes Parque del Oeste</t>
  </si>
  <si>
    <t>Reparación puertas Parque del Oeste</t>
  </si>
  <si>
    <t>Susutitución panel control PH y Clloro Parque del Oeste</t>
  </si>
  <si>
    <t>Trabajos de pintura en el parque del oeste</t>
  </si>
  <si>
    <t>Suministro aparatos work out</t>
  </si>
  <si>
    <t>Suministro e instalación mamparas hall entrada</t>
  </si>
  <si>
    <t>Suministro, implantación y mantenimiento portafirmas</t>
  </si>
  <si>
    <t>Suministros</t>
  </si>
  <si>
    <t>Obras</t>
  </si>
  <si>
    <t>B93563807</t>
  </si>
  <si>
    <t>B04626263</t>
  </si>
  <si>
    <t>B93107464</t>
  </si>
  <si>
    <t>B93122430</t>
  </si>
  <si>
    <t>B64206535</t>
  </si>
  <si>
    <t>B06513477</t>
  </si>
  <si>
    <t>B92119098</t>
  </si>
  <si>
    <t>B29055100</t>
  </si>
  <si>
    <t>A58417346</t>
  </si>
  <si>
    <t>B93529790</t>
  </si>
  <si>
    <t>B93354231</t>
  </si>
  <si>
    <t>B87451183</t>
  </si>
  <si>
    <t>A58178161</t>
  </si>
  <si>
    <t>B29023413</t>
  </si>
  <si>
    <t>A41414145</t>
  </si>
  <si>
    <t>GESTIONARTE IMPROVING TALENT S.L</t>
  </si>
  <si>
    <t>AQUATIC. INGENIERIA Y PROYECTOS, S.L.</t>
  </si>
  <si>
    <t>33383461L</t>
  </si>
  <si>
    <t>A29049059</t>
  </si>
  <si>
    <t>B92133685</t>
  </si>
  <si>
    <t>B93307973</t>
  </si>
  <si>
    <t>GARCIA ROMERO APLICACIONES PINTURA, S.L.</t>
  </si>
  <si>
    <t>B93645174</t>
  </si>
  <si>
    <t>NEUMATICOS DEL SUR, S.L.</t>
  </si>
  <si>
    <t>B29040276</t>
  </si>
  <si>
    <t>SACROG 85, SL</t>
  </si>
  <si>
    <t>B29399813</t>
  </si>
  <si>
    <t>GRUPO NOROESTE CONSULTING INFORMÁTICO</t>
  </si>
  <si>
    <t>B81655334</t>
  </si>
  <si>
    <t>B29720430</t>
  </si>
  <si>
    <t>B29049988</t>
  </si>
  <si>
    <t>MECABLAS, S.A.</t>
  </si>
  <si>
    <t>A29031929</t>
  </si>
  <si>
    <t>JARQUIL VERDE, S.L.</t>
  </si>
  <si>
    <t>JOSE ESPINAR, S.L.</t>
  </si>
  <si>
    <t>GUADALTEL, S.A.</t>
  </si>
  <si>
    <t>JUEGOS KOMPAN, S.A.</t>
  </si>
  <si>
    <t>MORALES ILUMINACION, S.L.</t>
  </si>
  <si>
    <t>IUS LABORAL ABOGADOS, S.L.P</t>
  </si>
  <si>
    <t>B23046840</t>
  </si>
  <si>
    <t>BUREA BERITAS IBERIA, S.L.</t>
  </si>
  <si>
    <t>B28205904</t>
  </si>
  <si>
    <t>74870703E</t>
  </si>
  <si>
    <t>74851676Q</t>
  </si>
  <si>
    <t>JUAN JOSE CASTILLO MARTIN</t>
  </si>
  <si>
    <t>25688098L</t>
  </si>
  <si>
    <t>B86208824</t>
  </si>
  <si>
    <t>B29703790</t>
  </si>
  <si>
    <t>28938727N</t>
  </si>
  <si>
    <t>B29700943</t>
  </si>
  <si>
    <t>B92180850</t>
  </si>
  <si>
    <t>B29404241</t>
  </si>
  <si>
    <t>HRCS GROUP &amp; MARM CONSULTORES, S.L</t>
  </si>
  <si>
    <t>B93478048</t>
  </si>
  <si>
    <t>A83052407</t>
  </si>
  <si>
    <t>B92290683</t>
  </si>
  <si>
    <t>B97923841</t>
  </si>
  <si>
    <t>B92362359</t>
  </si>
  <si>
    <t>B91302471</t>
  </si>
  <si>
    <t>B29784493</t>
  </si>
  <si>
    <t>B29745411</t>
  </si>
  <si>
    <t>B29716511</t>
  </si>
  <si>
    <t>MADEL, S.L.</t>
  </si>
  <si>
    <t>B93187326</t>
  </si>
  <si>
    <t>E92919448</t>
  </si>
  <si>
    <t>25051276K</t>
  </si>
  <si>
    <t>B93152205</t>
  </si>
  <si>
    <t>B92709294</t>
  </si>
  <si>
    <t>B85049435</t>
  </si>
  <si>
    <t>A92388776</t>
  </si>
  <si>
    <t>P2900000G</t>
  </si>
  <si>
    <t>LIMPIEZAS PEPE NUÑEZ, S.L.</t>
  </si>
  <si>
    <t>B29056835</t>
  </si>
  <si>
    <t>DOMINGUEZ HARO, ROSARIO (ECO PINTOR)</t>
  </si>
  <si>
    <t>25074571V</t>
  </si>
  <si>
    <t>B82869959</t>
  </si>
  <si>
    <t>1&amp;1 INTERNET ESPAÑA, S.L.U.</t>
  </si>
  <si>
    <t>B92175710</t>
  </si>
  <si>
    <t>F.9650, Copias llaves</t>
  </si>
  <si>
    <t>F.200757, compra agua</t>
  </si>
  <si>
    <t>F.24135, Material Fontaneria</t>
  </si>
  <si>
    <t>F.9818, Materiales Varios</t>
  </si>
  <si>
    <t>F.71745,3 SAI</t>
  </si>
  <si>
    <t>F.10053, Mat.Jardinería</t>
  </si>
  <si>
    <t>F.3067, Material Electrico</t>
  </si>
  <si>
    <t>F.819, Verduras animales</t>
  </si>
  <si>
    <t>F.8638, Mat. Fontanería</t>
  </si>
  <si>
    <t>F.24888, Material fontanería</t>
  </si>
  <si>
    <t>F.692, Comida Animales</t>
  </si>
  <si>
    <t>F.25484, Material fontanería</t>
  </si>
  <si>
    <t xml:space="preserve">F.110, Sustrato </t>
  </si>
  <si>
    <t>F.200830, Compra agua</t>
  </si>
  <si>
    <t>F.820, Verduras animales</t>
  </si>
  <si>
    <t>F.26366, Material Fontanería</t>
  </si>
  <si>
    <t>F.26464, Material Fontanería</t>
  </si>
  <si>
    <t>F.26641,Material Fontanería</t>
  </si>
  <si>
    <t>F.26697, Material Fontanería</t>
  </si>
  <si>
    <t>F.818, Verduras animales</t>
  </si>
  <si>
    <t>F.27146, Material Fontanería</t>
  </si>
  <si>
    <t>F.55833,Parking Área Cultura</t>
  </si>
  <si>
    <t>F.55371, Parking Área Cultura</t>
  </si>
  <si>
    <t>F.1775, Material Fontanería</t>
  </si>
  <si>
    <t>F.2898, Copias Llaves</t>
  </si>
  <si>
    <t>F.1931, Suministro Especies Vegetal</t>
  </si>
  <si>
    <t>F.1934, Suministro Especies Vegetal</t>
  </si>
  <si>
    <t>F.896, Compra Agua</t>
  </si>
  <si>
    <t>F.28067, Material Fontanería</t>
  </si>
  <si>
    <t>F.100060, Material Jardinería</t>
  </si>
  <si>
    <t>F.112, Compra Plantas</t>
  </si>
  <si>
    <t>F.28359, Material Fontanería</t>
  </si>
  <si>
    <t>F.28799, Material Fontanería</t>
  </si>
  <si>
    <t>F.2136, Material Fontanería</t>
  </si>
  <si>
    <t>F.2135, Material Fontanería</t>
  </si>
  <si>
    <t>F.50025, Material Ferretería</t>
  </si>
  <si>
    <t>F.50045, Material Ferreteria</t>
  </si>
  <si>
    <t>F.830, Verduras Animales</t>
  </si>
  <si>
    <t>F.2906, Copias Llaves</t>
  </si>
  <si>
    <t>F.29010, Material Fontanería</t>
  </si>
  <si>
    <t>F.1779, Material Electrico</t>
  </si>
  <si>
    <t>F.1860, Copias Llaves</t>
  </si>
  <si>
    <t>F.7998, Material Oficina</t>
  </si>
  <si>
    <t>F.54637, Material Ferretería</t>
  </si>
  <si>
    <t>F.54607, Material Ferretería</t>
  </si>
  <si>
    <t>F.831, Verduras Animales</t>
  </si>
  <si>
    <t>F.3621, Material Ferretería</t>
  </si>
  <si>
    <t>F.829, Verduras Animales</t>
  </si>
  <si>
    <t>F.201313, Copias Planos P.Oeste</t>
  </si>
  <si>
    <t>F.21621, Material Electronico</t>
  </si>
  <si>
    <t>F.839, Verduras animales</t>
  </si>
  <si>
    <t>F.200962,Compra Agua</t>
  </si>
  <si>
    <t>F.2933, Copias Llaves</t>
  </si>
  <si>
    <t>F.2701, Material Fontanería</t>
  </si>
  <si>
    <t>F.2699, Material Fontanería</t>
  </si>
  <si>
    <t>F.840, Verduras animales</t>
  </si>
  <si>
    <t>F.11521, Material Ferretería</t>
  </si>
  <si>
    <t>F.32563, Material Ferretería</t>
  </si>
  <si>
    <t>F.3597, Tapa Ciega Electricidad</t>
  </si>
  <si>
    <t>F.200135, Compra Material</t>
  </si>
  <si>
    <t>F.200134, Macetero Gerencia</t>
  </si>
  <si>
    <t>F.841, Verduras Animales</t>
  </si>
  <si>
    <t>E20</t>
  </si>
  <si>
    <t>E21</t>
  </si>
  <si>
    <t>E22</t>
  </si>
  <si>
    <t>E25</t>
  </si>
  <si>
    <t>E26</t>
  </si>
  <si>
    <t>E28</t>
  </si>
  <si>
    <t>E29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</si>
  <si>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</si>
  <si>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</si>
  <si>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</si>
  <si>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</si>
  <si>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</si>
  <si>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</si>
  <si>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</si>
  <si>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</si>
  <si>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</si>
  <si>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</si>
  <si>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E42</t>
  </si>
  <si>
    <t>E43</t>
  </si>
  <si>
    <t>E44</t>
  </si>
  <si>
    <t>E46</t>
  </si>
  <si>
    <t>E47</t>
  </si>
  <si>
    <t>E48</t>
  </si>
  <si>
    <t>F192</t>
  </si>
  <si>
    <t>F222</t>
  </si>
  <si>
    <t>F193</t>
  </si>
  <si>
    <t>F194</t>
  </si>
  <si>
    <t>F195</t>
  </si>
  <si>
    <t>F196</t>
  </si>
  <si>
    <t>F197</t>
  </si>
  <si>
    <t>F198</t>
  </si>
  <si>
    <t>F199</t>
  </si>
  <si>
    <t>F200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</si>
  <si>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</si>
  <si>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</si>
  <si>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</si>
  <si>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</si>
  <si>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</si>
  <si>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</si>
  <si>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</si>
  <si>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</si>
  <si>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</si>
  <si>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</si>
  <si>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</si>
  <si>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</si>
  <si>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F213</t>
  </si>
  <si>
    <t>F214</t>
  </si>
  <si>
    <t>F215</t>
  </si>
  <si>
    <t>F216</t>
  </si>
  <si>
    <t>F217</t>
  </si>
  <si>
    <t>F218</t>
  </si>
  <si>
    <t>F219</t>
  </si>
  <si>
    <t>F220</t>
  </si>
  <si>
    <t>F221</t>
  </si>
  <si>
    <t>F223</t>
  </si>
  <si>
    <t>F224</t>
  </si>
  <si>
    <t>F225</t>
  </si>
  <si>
    <t>F226</t>
  </si>
  <si>
    <t>F227</t>
  </si>
  <si>
    <t>F228</t>
  </si>
  <si>
    <t>F229</t>
  </si>
  <si>
    <t>F230</t>
  </si>
  <si>
    <t>F231</t>
  </si>
  <si>
    <t>F232</t>
  </si>
  <si>
    <t>F233</t>
  </si>
  <si>
    <t>F234</t>
  </si>
  <si>
    <t>F235</t>
  </si>
  <si>
    <t>F236</t>
  </si>
  <si>
    <t>F237</t>
  </si>
  <si>
    <t>F238</t>
  </si>
  <si>
    <t>F239</t>
  </si>
  <si>
    <t>F240</t>
  </si>
  <si>
    <t>F242</t>
  </si>
  <si>
    <t>F243</t>
  </si>
  <si>
    <t>F244</t>
  </si>
  <si>
    <t>F245</t>
  </si>
  <si>
    <t>F246</t>
  </si>
  <si>
    <t>F247</t>
  </si>
  <si>
    <t>F248</t>
  </si>
  <si>
    <t>F249</t>
  </si>
  <si>
    <t>F250</t>
  </si>
  <si>
    <t>F251</t>
  </si>
  <si>
    <t>F252</t>
  </si>
  <si>
    <t>F253</t>
  </si>
  <si>
    <t xml:space="preserve">DOMINGUEZ CONTRERAS, ERNESTO </t>
  </si>
  <si>
    <t>25049772N</t>
  </si>
  <si>
    <t>B93507846</t>
  </si>
  <si>
    <t>BAZAR LANDIA, S.L.</t>
  </si>
  <si>
    <t>ACUMULADORES BATERIAS Y RECAM., S.L.</t>
  </si>
  <si>
    <t>B93159168</t>
  </si>
  <si>
    <t>CAMPOS UCLES, ANTONIA</t>
  </si>
  <si>
    <t>25098608L</t>
  </si>
  <si>
    <t>SUMINISTROS CARDENAS, S.L.</t>
  </si>
  <si>
    <t>B92722768</t>
  </si>
  <si>
    <t>CIMODIN, S.L.</t>
  </si>
  <si>
    <t>B86042306</t>
  </si>
  <si>
    <t>PARKINGRUND, S.A.</t>
  </si>
  <si>
    <t>A18039396</t>
  </si>
  <si>
    <t>GUZMAN RAMIREZ, ANTONIO</t>
  </si>
  <si>
    <t>25702935K</t>
  </si>
  <si>
    <t>VIVEROS F. SERRANO, S.L.</t>
  </si>
  <si>
    <t>B92081728</t>
  </si>
  <si>
    <t>SOLARES PORRAS, MIGUEL ANGEL</t>
  </si>
  <si>
    <t>33382024P</t>
  </si>
  <si>
    <t>BROCOLAJE BRICOMAN, S.L.U.</t>
  </si>
  <si>
    <t>B84406289</t>
  </si>
  <si>
    <t>SANCHEZ BERMUDEZ, ANA INMACULADA</t>
  </si>
  <si>
    <t>74892999P</t>
  </si>
  <si>
    <t>MC COPIGRAFIA, S.L.</t>
  </si>
  <si>
    <t>B29590312</t>
  </si>
  <si>
    <t>MARTIN SUAREZ, CARLOS ENRIQUE</t>
  </si>
  <si>
    <t>44579333C</t>
  </si>
  <si>
    <t>FERRETERIA Y SUMINISTROS GENERALES, S.L.</t>
  </si>
  <si>
    <t>B93401636</t>
  </si>
  <si>
    <t>Material de Ferretería</t>
  </si>
  <si>
    <t>Material Fontanería</t>
  </si>
  <si>
    <t>retirada de restos vegetales con grúa</t>
  </si>
  <si>
    <t>Fabricación placas imantadas logo empresa</t>
  </si>
  <si>
    <t>Módulo gestión Politica de precios HIGIA</t>
  </si>
  <si>
    <t>Trampas hormigas y aspiradores</t>
  </si>
  <si>
    <t>Productos para limpieza</t>
  </si>
  <si>
    <t>Rep. Puertas del P.O.</t>
  </si>
  <si>
    <t>Retirada Contenedores y bolsas material infeccioso covid 19</t>
  </si>
  <si>
    <t>Material oficina tinta y boligrafos</t>
  </si>
  <si>
    <t>Informe teletrabajo</t>
  </si>
  <si>
    <t>Nombramiento Mercedes Gonzalez</t>
  </si>
  <si>
    <t>Pantalón personal mantenimiento P.O.</t>
  </si>
  <si>
    <t>Almacenamiento cuentas</t>
  </si>
  <si>
    <t>Instalación pantalla sala de reuniones</t>
  </si>
  <si>
    <t>Material de limpieza y lejia para refuerzo covid 19</t>
  </si>
  <si>
    <t>Material reparación hidrolimpiadora</t>
  </si>
  <si>
    <t>Material oficina visores carpetas</t>
  </si>
  <si>
    <t>Fabricacion placas identificación puertas</t>
  </si>
  <si>
    <t>Mantenimiento vehículo 1472JBH</t>
  </si>
  <si>
    <t>Curso manejo plataforma elevadora 100 % bonificado</t>
  </si>
  <si>
    <t>Abono líquido</t>
  </si>
  <si>
    <t>Boquilla para reparación fregadora</t>
  </si>
  <si>
    <t>Copias llaves</t>
  </si>
  <si>
    <t>Toner para impresoras del P.O.</t>
  </si>
  <si>
    <t>Papel higiénico y gel hidroalcohólico</t>
  </si>
  <si>
    <t xml:space="preserve">Instalación de acero en huecos visibles llaves de paso </t>
  </si>
  <si>
    <t>Elevación a público nombramiento auditores</t>
  </si>
  <si>
    <t>Retirada poda camión cuba</t>
  </si>
  <si>
    <t>Mascarillas FFP2 y quirúrgicas</t>
  </si>
  <si>
    <t>Tarjetas identificativas nuevos cargos</t>
  </si>
  <si>
    <t>Taquillas vestuario personal</t>
  </si>
  <si>
    <t>Lejía, bayetas e higienizante por refuerzo covid</t>
  </si>
  <si>
    <t xml:space="preserve">Estudio adecuación sede administrativa en el P.O. </t>
  </si>
  <si>
    <t>Gradas y maneta balancín</t>
  </si>
  <si>
    <t>Materiales reposición botiquín</t>
  </si>
  <si>
    <t>Material oficina gerencia, administ. Y calidad</t>
  </si>
  <si>
    <t>Mascarillas y productos limpieza para 2021</t>
  </si>
  <si>
    <t>Baterias, mangueras, labios para reparación fregadoras</t>
  </si>
  <si>
    <t>Calzado seguridad</t>
  </si>
  <si>
    <t>Obras sustitución riego y pradera césped</t>
  </si>
  <si>
    <t>F241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</si>
</sst>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8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" fontId="0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1" applyNumberFormat="1" applyFont="1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Border="1" applyAlignment="1">
      <alignment horizont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/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14" fontId="8" fillId="0" borderId="0" xfId="0" applyNumberFormat="1" applyFont="1"/>
    <xf numFmtId="14" fontId="9" fillId="0" borderId="0" xfId="0" applyNumberFormat="1" applyFont="1"/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38"/>
  <sheetViews>
    <sheetView tabSelected="1" topLeftCell="A200" zoomScale="110" zoomScaleNormal="110" workbookViewId="0">
      <selection activeCell="A229" sqref="A229"/>
    </sheetView>
  </sheetViews>
  <sheetFormatPr baseColWidth="10" defaultRowHeight="15" x14ac:dyDescent="0.25"/>
  <cols>
    <col min="1" max="1" width="10.7109375" bestFit="1" customWidth="1"/>
    <col min="2" max="2" width="7.140625" style="21" bestFit="1" customWidth="1"/>
    <col min="3" max="3" width="63.5703125" style="6" bestFit="1" customWidth="1"/>
    <col min="4" max="4" width="14.140625" bestFit="1" customWidth="1"/>
    <col min="5" max="5" width="14.140625" customWidth="1"/>
    <col min="6" max="6" width="14.140625" style="5" customWidth="1"/>
    <col min="7" max="7" width="14.42578125" style="2" bestFit="1" customWidth="1"/>
    <col min="8" max="8" width="15.85546875" style="3" customWidth="1"/>
    <col min="9" max="9" width="56.7109375" style="3" bestFit="1" customWidth="1"/>
  </cols>
  <sheetData>
    <row r="2" spans="1:9" x14ac:dyDescent="0.25">
      <c r="B2" s="80" t="s">
        <v>0</v>
      </c>
      <c r="C2" s="80"/>
      <c r="D2" s="80"/>
      <c r="E2" s="80"/>
      <c r="F2" s="80"/>
      <c r="G2" s="80"/>
      <c r="H2" s="80"/>
      <c r="I2" s="80"/>
    </row>
    <row r="3" spans="1:9" x14ac:dyDescent="0.25">
      <c r="B3" s="81" t="s">
        <v>10</v>
      </c>
      <c r="C3" s="81"/>
      <c r="D3" s="81"/>
      <c r="E3" s="81"/>
      <c r="F3" s="81"/>
      <c r="G3" s="81"/>
      <c r="H3" s="81"/>
      <c r="I3" s="81"/>
    </row>
    <row r="4" spans="1:9" x14ac:dyDescent="0.25">
      <c r="B4" s="18"/>
      <c r="C4" s="9"/>
      <c r="D4" s="4"/>
      <c r="E4" s="4"/>
      <c r="H4" s="10"/>
      <c r="I4" s="10"/>
    </row>
    <row r="5" spans="1:9" x14ac:dyDescent="0.25">
      <c r="A5" s="44" t="s">
        <v>9</v>
      </c>
      <c r="B5" s="19" t="s">
        <v>1</v>
      </c>
      <c r="C5" s="1" t="s">
        <v>2</v>
      </c>
      <c r="D5" s="1" t="s">
        <v>3</v>
      </c>
      <c r="E5" s="1" t="s">
        <v>7</v>
      </c>
      <c r="F5" s="73" t="s">
        <v>8</v>
      </c>
      <c r="G5" s="1" t="s">
        <v>4</v>
      </c>
      <c r="H5" s="1" t="s">
        <v>5</v>
      </c>
      <c r="I5" s="1" t="s">
        <v>6</v>
      </c>
    </row>
    <row r="6" spans="1:9" s="56" customFormat="1" x14ac:dyDescent="0.25">
      <c r="A6" s="78">
        <v>44110</v>
      </c>
      <c r="B6" s="57" t="s">
        <v>132</v>
      </c>
      <c r="C6" s="58" t="s">
        <v>54</v>
      </c>
      <c r="D6" s="58" t="s">
        <v>279</v>
      </c>
      <c r="E6" s="74">
        <f>G6/1.21</f>
        <v>1384.0000000000002</v>
      </c>
      <c r="F6" s="75">
        <f>E6*0.21</f>
        <v>290.64000000000004</v>
      </c>
      <c r="G6" s="74">
        <v>1674.64</v>
      </c>
      <c r="H6" s="76" t="s">
        <v>272</v>
      </c>
      <c r="I6" s="58" t="s">
        <v>271</v>
      </c>
    </row>
    <row r="7" spans="1:9" s="56" customFormat="1" x14ac:dyDescent="0.25">
      <c r="A7" s="78">
        <v>44110</v>
      </c>
      <c r="B7" s="57" t="s">
        <v>133</v>
      </c>
      <c r="C7" s="58" t="s">
        <v>55</v>
      </c>
      <c r="D7" s="58" t="s">
        <v>279</v>
      </c>
      <c r="E7" s="74">
        <f t="shared" ref="E7:E70" si="0">G7/1.21</f>
        <v>1595.8264462809918</v>
      </c>
      <c r="F7" s="75">
        <f t="shared" ref="F7:F70" si="1">E7*0.21</f>
        <v>335.12355371900827</v>
      </c>
      <c r="G7" s="74">
        <v>1930.95</v>
      </c>
      <c r="H7" s="76" t="s">
        <v>274</v>
      </c>
      <c r="I7" s="58" t="s">
        <v>11</v>
      </c>
    </row>
    <row r="8" spans="1:9" s="56" customFormat="1" x14ac:dyDescent="0.25">
      <c r="A8" s="78">
        <v>44110</v>
      </c>
      <c r="B8" s="57" t="s">
        <v>134</v>
      </c>
      <c r="C8" s="58" t="s">
        <v>56</v>
      </c>
      <c r="D8" s="58" t="s">
        <v>280</v>
      </c>
      <c r="E8" s="74">
        <f t="shared" si="0"/>
        <v>177.60330578512398</v>
      </c>
      <c r="F8" s="75">
        <f t="shared" si="1"/>
        <v>37.296694214876034</v>
      </c>
      <c r="G8" s="74">
        <v>214.9</v>
      </c>
      <c r="H8" s="76" t="s">
        <v>273</v>
      </c>
      <c r="I8" s="58" t="s">
        <v>12</v>
      </c>
    </row>
    <row r="9" spans="1:9" s="56" customFormat="1" x14ac:dyDescent="0.25">
      <c r="A9" s="78">
        <v>44110</v>
      </c>
      <c r="B9" s="57" t="s">
        <v>135</v>
      </c>
      <c r="C9" s="58" t="s">
        <v>57</v>
      </c>
      <c r="D9" s="58" t="s">
        <v>280</v>
      </c>
      <c r="E9" s="74">
        <f t="shared" si="0"/>
        <v>311.60330578512401</v>
      </c>
      <c r="F9" s="75">
        <f t="shared" si="1"/>
        <v>65.436694214876042</v>
      </c>
      <c r="G9" s="74">
        <v>377.04</v>
      </c>
      <c r="H9" s="76" t="s">
        <v>273</v>
      </c>
      <c r="I9" s="58" t="s">
        <v>12</v>
      </c>
    </row>
    <row r="10" spans="1:9" s="56" customFormat="1" x14ac:dyDescent="0.25">
      <c r="A10" s="78">
        <v>44110</v>
      </c>
      <c r="B10" s="57" t="s">
        <v>136</v>
      </c>
      <c r="C10" s="58" t="s">
        <v>58</v>
      </c>
      <c r="D10" s="58" t="s">
        <v>280</v>
      </c>
      <c r="E10" s="74">
        <f t="shared" si="0"/>
        <v>36</v>
      </c>
      <c r="F10" s="75">
        <f t="shared" si="1"/>
        <v>7.56</v>
      </c>
      <c r="G10" s="74">
        <v>43.56</v>
      </c>
      <c r="H10" s="76" t="s">
        <v>275</v>
      </c>
      <c r="I10" s="58" t="s">
        <v>13</v>
      </c>
    </row>
    <row r="11" spans="1:9" s="56" customFormat="1" x14ac:dyDescent="0.25">
      <c r="A11" s="78">
        <v>44112</v>
      </c>
      <c r="B11" s="57" t="s">
        <v>137</v>
      </c>
      <c r="C11" s="58" t="s">
        <v>59</v>
      </c>
      <c r="D11" s="58" t="s">
        <v>280</v>
      </c>
      <c r="E11" s="74">
        <f t="shared" si="0"/>
        <v>108.00000000000001</v>
      </c>
      <c r="F11" s="75">
        <f t="shared" si="1"/>
        <v>22.680000000000003</v>
      </c>
      <c r="G11" s="74">
        <v>130.68</v>
      </c>
      <c r="H11" s="76" t="s">
        <v>277</v>
      </c>
      <c r="I11" s="58" t="s">
        <v>276</v>
      </c>
    </row>
    <row r="12" spans="1:9" s="56" customFormat="1" x14ac:dyDescent="0.25">
      <c r="A12" s="78">
        <v>44112</v>
      </c>
      <c r="B12" s="57" t="s">
        <v>138</v>
      </c>
      <c r="C12" s="58" t="s">
        <v>60</v>
      </c>
      <c r="D12" s="58" t="s">
        <v>280</v>
      </c>
      <c r="E12" s="74">
        <f t="shared" si="0"/>
        <v>117.80165289256198</v>
      </c>
      <c r="F12" s="75">
        <f t="shared" si="1"/>
        <v>24.738347107438013</v>
      </c>
      <c r="G12" s="74">
        <v>142.54</v>
      </c>
      <c r="H12" s="76" t="s">
        <v>278</v>
      </c>
      <c r="I12" s="58" t="s">
        <v>14</v>
      </c>
    </row>
    <row r="13" spans="1:9" s="56" customFormat="1" x14ac:dyDescent="0.25">
      <c r="A13" s="78">
        <v>44112</v>
      </c>
      <c r="B13" s="57" t="s">
        <v>139</v>
      </c>
      <c r="C13" s="58" t="s">
        <v>61</v>
      </c>
      <c r="D13" s="58" t="s">
        <v>279</v>
      </c>
      <c r="E13" s="74">
        <f t="shared" si="0"/>
        <v>182.42975206611573</v>
      </c>
      <c r="F13" s="75">
        <f t="shared" si="1"/>
        <v>38.310247933884298</v>
      </c>
      <c r="G13" s="74">
        <v>220.74</v>
      </c>
      <c r="H13" s="76" t="s">
        <v>328</v>
      </c>
      <c r="I13" s="58" t="s">
        <v>15</v>
      </c>
    </row>
    <row r="14" spans="1:9" s="56" customFormat="1" x14ac:dyDescent="0.25">
      <c r="A14" s="78">
        <v>44112</v>
      </c>
      <c r="B14" s="57" t="s">
        <v>140</v>
      </c>
      <c r="C14" s="58" t="s">
        <v>566</v>
      </c>
      <c r="D14" s="58" t="s">
        <v>280</v>
      </c>
      <c r="E14" s="74">
        <f t="shared" si="0"/>
        <v>164.61983471074382</v>
      </c>
      <c r="F14" s="75">
        <f t="shared" si="1"/>
        <v>34.570165289256202</v>
      </c>
      <c r="G14" s="74">
        <v>199.19</v>
      </c>
      <c r="H14" s="76" t="s">
        <v>329</v>
      </c>
      <c r="I14" s="58" t="s">
        <v>38</v>
      </c>
    </row>
    <row r="15" spans="1:9" s="56" customFormat="1" x14ac:dyDescent="0.25">
      <c r="A15" s="78">
        <v>44112</v>
      </c>
      <c r="B15" s="57" t="s">
        <v>141</v>
      </c>
      <c r="C15" s="58" t="s">
        <v>565</v>
      </c>
      <c r="D15" s="58" t="s">
        <v>280</v>
      </c>
      <c r="E15" s="74">
        <f t="shared" si="0"/>
        <v>253.43801652892566</v>
      </c>
      <c r="F15" s="75">
        <f t="shared" si="1"/>
        <v>53.221983471074388</v>
      </c>
      <c r="G15" s="74">
        <v>306.66000000000003</v>
      </c>
      <c r="H15" s="76" t="s">
        <v>330</v>
      </c>
      <c r="I15" s="58" t="s">
        <v>16</v>
      </c>
    </row>
    <row r="16" spans="1:9" s="56" customFormat="1" x14ac:dyDescent="0.25">
      <c r="A16" s="78">
        <v>44112</v>
      </c>
      <c r="B16" s="57" t="s">
        <v>142</v>
      </c>
      <c r="C16" s="58" t="s">
        <v>281</v>
      </c>
      <c r="D16" s="58" t="s">
        <v>279</v>
      </c>
      <c r="E16" s="74">
        <f t="shared" si="0"/>
        <v>200</v>
      </c>
      <c r="F16" s="75">
        <f t="shared" si="1"/>
        <v>42</v>
      </c>
      <c r="G16" s="74">
        <v>242</v>
      </c>
      <c r="H16" s="76" t="s">
        <v>331</v>
      </c>
      <c r="I16" s="58" t="s">
        <v>17</v>
      </c>
    </row>
    <row r="17" spans="1:9" s="56" customFormat="1" x14ac:dyDescent="0.25">
      <c r="A17" s="78">
        <v>44110</v>
      </c>
      <c r="B17" s="57" t="s">
        <v>143</v>
      </c>
      <c r="C17" s="58" t="s">
        <v>62</v>
      </c>
      <c r="D17" s="58" t="s">
        <v>280</v>
      </c>
      <c r="E17" s="74">
        <f t="shared" si="0"/>
        <v>463.04132231404958</v>
      </c>
      <c r="F17" s="75">
        <f t="shared" si="1"/>
        <v>97.238677685950407</v>
      </c>
      <c r="G17" s="74">
        <v>560.28</v>
      </c>
      <c r="H17" s="76" t="s">
        <v>333</v>
      </c>
      <c r="I17" s="58" t="s">
        <v>332</v>
      </c>
    </row>
    <row r="18" spans="1:9" s="8" customFormat="1" x14ac:dyDescent="0.25">
      <c r="A18" s="79">
        <v>44126</v>
      </c>
      <c r="B18" s="59" t="s">
        <v>144</v>
      </c>
      <c r="C18" s="60" t="s">
        <v>282</v>
      </c>
      <c r="D18" s="60" t="s">
        <v>279</v>
      </c>
      <c r="E18" s="74">
        <f t="shared" si="0"/>
        <v>420.52066115702479</v>
      </c>
      <c r="F18" s="75">
        <f t="shared" si="1"/>
        <v>88.309338842975208</v>
      </c>
      <c r="G18" s="75">
        <v>508.83</v>
      </c>
      <c r="H18" s="77" t="s">
        <v>335</v>
      </c>
      <c r="I18" s="60" t="s">
        <v>334</v>
      </c>
    </row>
    <row r="19" spans="1:9" s="56" customFormat="1" x14ac:dyDescent="0.25">
      <c r="A19" s="78">
        <v>44126</v>
      </c>
      <c r="B19" s="57" t="s">
        <v>145</v>
      </c>
      <c r="C19" s="58" t="s">
        <v>570</v>
      </c>
      <c r="D19" s="58" t="s">
        <v>280</v>
      </c>
      <c r="E19" s="74">
        <f t="shared" si="0"/>
        <v>244.91735537190084</v>
      </c>
      <c r="F19" s="75">
        <f t="shared" si="1"/>
        <v>51.432644628099176</v>
      </c>
      <c r="G19" s="74">
        <v>296.35000000000002</v>
      </c>
      <c r="H19" s="76" t="s">
        <v>278</v>
      </c>
      <c r="I19" s="58" t="s">
        <v>14</v>
      </c>
    </row>
    <row r="20" spans="1:9" s="8" customFormat="1" x14ac:dyDescent="0.25">
      <c r="A20" s="79">
        <v>44118</v>
      </c>
      <c r="B20" s="59" t="s">
        <v>146</v>
      </c>
      <c r="C20" s="60" t="s">
        <v>567</v>
      </c>
      <c r="D20" s="60" t="s">
        <v>279</v>
      </c>
      <c r="E20" s="74">
        <f t="shared" si="0"/>
        <v>450</v>
      </c>
      <c r="F20" s="75">
        <f t="shared" si="1"/>
        <v>94.5</v>
      </c>
      <c r="G20" s="75">
        <v>544.5</v>
      </c>
      <c r="H20" s="77" t="s">
        <v>314</v>
      </c>
      <c r="I20" s="60" t="s">
        <v>18</v>
      </c>
    </row>
    <row r="21" spans="1:9" s="56" customFormat="1" x14ac:dyDescent="0.25">
      <c r="A21" s="78">
        <v>44118</v>
      </c>
      <c r="B21" s="57" t="s">
        <v>147</v>
      </c>
      <c r="C21" s="58" t="s">
        <v>568</v>
      </c>
      <c r="D21" s="58" t="s">
        <v>279</v>
      </c>
      <c r="E21" s="74">
        <f t="shared" si="0"/>
        <v>85</v>
      </c>
      <c r="F21" s="75">
        <f t="shared" si="1"/>
        <v>17.849999999999998</v>
      </c>
      <c r="G21" s="74">
        <v>102.85</v>
      </c>
      <c r="H21" s="76" t="s">
        <v>337</v>
      </c>
      <c r="I21" s="58" t="s">
        <v>19</v>
      </c>
    </row>
    <row r="22" spans="1:9" s="56" customFormat="1" x14ac:dyDescent="0.25">
      <c r="A22" s="78">
        <v>44130</v>
      </c>
      <c r="B22" s="57" t="s">
        <v>148</v>
      </c>
      <c r="C22" s="58" t="s">
        <v>569</v>
      </c>
      <c r="D22" s="58" t="s">
        <v>279</v>
      </c>
      <c r="E22" s="74">
        <f t="shared" si="0"/>
        <v>800</v>
      </c>
      <c r="F22" s="75">
        <f t="shared" si="1"/>
        <v>168</v>
      </c>
      <c r="G22" s="74">
        <v>968</v>
      </c>
      <c r="H22" s="76" t="s">
        <v>339</v>
      </c>
      <c r="I22" s="58" t="s">
        <v>338</v>
      </c>
    </row>
    <row r="23" spans="1:9" s="56" customFormat="1" x14ac:dyDescent="0.25">
      <c r="A23" s="78">
        <v>44123</v>
      </c>
      <c r="B23" s="57" t="s">
        <v>149</v>
      </c>
      <c r="C23" s="58" t="s">
        <v>63</v>
      </c>
      <c r="D23" s="58" t="s">
        <v>279</v>
      </c>
      <c r="E23" s="74">
        <f t="shared" si="0"/>
        <v>20.669421487603309</v>
      </c>
      <c r="F23" s="75">
        <f t="shared" si="1"/>
        <v>4.3405785123966947</v>
      </c>
      <c r="G23" s="74">
        <v>25.01</v>
      </c>
      <c r="H23" s="76" t="s">
        <v>311</v>
      </c>
      <c r="I23" s="58" t="s">
        <v>20</v>
      </c>
    </row>
    <row r="24" spans="1:9" s="56" customFormat="1" x14ac:dyDescent="0.25">
      <c r="A24" s="78">
        <v>44123</v>
      </c>
      <c r="B24" s="57" t="s">
        <v>150</v>
      </c>
      <c r="C24" s="58" t="s">
        <v>64</v>
      </c>
      <c r="D24" s="58" t="s">
        <v>280</v>
      </c>
      <c r="E24" s="74">
        <f t="shared" si="0"/>
        <v>516.01652892561981</v>
      </c>
      <c r="F24" s="75">
        <f t="shared" si="1"/>
        <v>108.36347107438016</v>
      </c>
      <c r="G24" s="74">
        <v>624.38</v>
      </c>
      <c r="H24" s="76" t="s">
        <v>340</v>
      </c>
      <c r="I24" s="58" t="s">
        <v>21</v>
      </c>
    </row>
    <row r="25" spans="1:9" s="8" customFormat="1" x14ac:dyDescent="0.25">
      <c r="A25" s="79">
        <v>44123</v>
      </c>
      <c r="B25" s="59" t="s">
        <v>151</v>
      </c>
      <c r="C25" s="60" t="s">
        <v>65</v>
      </c>
      <c r="D25" s="60" t="s">
        <v>280</v>
      </c>
      <c r="E25" s="75">
        <v>203.61</v>
      </c>
      <c r="F25" s="75">
        <v>12.68</v>
      </c>
      <c r="G25" s="75">
        <v>216.29</v>
      </c>
      <c r="H25" s="77" t="s">
        <v>341</v>
      </c>
      <c r="I25" s="60" t="s">
        <v>22</v>
      </c>
    </row>
    <row r="26" spans="1:9" s="56" customFormat="1" x14ac:dyDescent="0.25">
      <c r="A26" s="78">
        <v>44123</v>
      </c>
      <c r="B26" s="57" t="s">
        <v>152</v>
      </c>
      <c r="C26" s="58" t="s">
        <v>66</v>
      </c>
      <c r="D26" s="58" t="s">
        <v>279</v>
      </c>
      <c r="E26" s="74">
        <f t="shared" si="0"/>
        <v>995.63636363636374</v>
      </c>
      <c r="F26" s="75">
        <f t="shared" si="1"/>
        <v>209.08363636363637</v>
      </c>
      <c r="G26" s="74">
        <v>1204.72</v>
      </c>
      <c r="H26" s="76" t="s">
        <v>321</v>
      </c>
      <c r="I26" s="58" t="s">
        <v>23</v>
      </c>
    </row>
    <row r="27" spans="1:9" s="56" customFormat="1" x14ac:dyDescent="0.25">
      <c r="A27" s="78">
        <v>44123</v>
      </c>
      <c r="B27" s="57" t="s">
        <v>153</v>
      </c>
      <c r="C27" s="58" t="s">
        <v>67</v>
      </c>
      <c r="D27" s="58" t="s">
        <v>280</v>
      </c>
      <c r="E27" s="74">
        <f t="shared" si="0"/>
        <v>2038</v>
      </c>
      <c r="F27" s="75">
        <f t="shared" si="1"/>
        <v>427.97999999999996</v>
      </c>
      <c r="G27" s="74">
        <v>2465.98</v>
      </c>
      <c r="H27" s="76" t="s">
        <v>343</v>
      </c>
      <c r="I27" s="58" t="s">
        <v>342</v>
      </c>
    </row>
    <row r="28" spans="1:9" s="56" customFormat="1" x14ac:dyDescent="0.25">
      <c r="A28" s="78">
        <v>44125</v>
      </c>
      <c r="B28" s="57" t="s">
        <v>154</v>
      </c>
      <c r="C28" s="58" t="s">
        <v>61</v>
      </c>
      <c r="D28" s="58" t="s">
        <v>279</v>
      </c>
      <c r="E28" s="74">
        <f t="shared" si="0"/>
        <v>846</v>
      </c>
      <c r="F28" s="75">
        <f t="shared" si="1"/>
        <v>177.66</v>
      </c>
      <c r="G28" s="74">
        <v>1023.66</v>
      </c>
      <c r="H28" s="76" t="s">
        <v>328</v>
      </c>
      <c r="I28" s="58" t="s">
        <v>15</v>
      </c>
    </row>
    <row r="29" spans="1:9" s="56" customFormat="1" x14ac:dyDescent="0.25">
      <c r="A29" s="78">
        <v>44125</v>
      </c>
      <c r="B29" s="57" t="s">
        <v>155</v>
      </c>
      <c r="C29" s="58" t="s">
        <v>68</v>
      </c>
      <c r="D29" s="58" t="s">
        <v>280</v>
      </c>
      <c r="E29" s="74">
        <f t="shared" si="0"/>
        <v>720.38016528925618</v>
      </c>
      <c r="F29" s="75">
        <f t="shared" si="1"/>
        <v>151.27983471074378</v>
      </c>
      <c r="G29" s="74">
        <v>871.66</v>
      </c>
      <c r="H29" s="76" t="s">
        <v>278</v>
      </c>
      <c r="I29" s="58" t="s">
        <v>14</v>
      </c>
    </row>
    <row r="30" spans="1:9" s="56" customFormat="1" x14ac:dyDescent="0.25">
      <c r="A30" s="78">
        <v>44125</v>
      </c>
      <c r="B30" s="57" t="s">
        <v>156</v>
      </c>
      <c r="C30" s="58" t="s">
        <v>282</v>
      </c>
      <c r="D30" s="58" t="s">
        <v>279</v>
      </c>
      <c r="E30" s="74">
        <f t="shared" si="0"/>
        <v>115.70247933884298</v>
      </c>
      <c r="F30" s="75">
        <f t="shared" si="1"/>
        <v>24.297520661157023</v>
      </c>
      <c r="G30" s="74">
        <v>140</v>
      </c>
      <c r="H30" s="77" t="s">
        <v>335</v>
      </c>
      <c r="I30" s="60" t="s">
        <v>334</v>
      </c>
    </row>
    <row r="31" spans="1:9" s="56" customFormat="1" x14ac:dyDescent="0.25">
      <c r="A31" s="78">
        <v>44127</v>
      </c>
      <c r="B31" s="57" t="s">
        <v>157</v>
      </c>
      <c r="C31" s="58" t="s">
        <v>571</v>
      </c>
      <c r="D31" s="58" t="s">
        <v>280</v>
      </c>
      <c r="E31" s="74">
        <f t="shared" si="0"/>
        <v>158.51239669421489</v>
      </c>
      <c r="F31" s="75">
        <f t="shared" si="1"/>
        <v>33.287603305785126</v>
      </c>
      <c r="G31" s="74">
        <v>191.8</v>
      </c>
      <c r="H31" s="76" t="s">
        <v>278</v>
      </c>
      <c r="I31" s="58" t="s">
        <v>14</v>
      </c>
    </row>
    <row r="32" spans="1:9" s="8" customFormat="1" x14ac:dyDescent="0.25">
      <c r="A32" s="79">
        <v>44125</v>
      </c>
      <c r="B32" s="59" t="s">
        <v>158</v>
      </c>
      <c r="C32" s="60" t="s">
        <v>69</v>
      </c>
      <c r="D32" s="60" t="s">
        <v>280</v>
      </c>
      <c r="E32" s="75">
        <f>G32/1.04</f>
        <v>47.5</v>
      </c>
      <c r="F32" s="75">
        <f>E32*0.04</f>
        <v>1.9000000000000001</v>
      </c>
      <c r="G32" s="75">
        <v>49.4</v>
      </c>
      <c r="H32" s="77" t="s">
        <v>319</v>
      </c>
      <c r="I32" s="60" t="s">
        <v>24</v>
      </c>
    </row>
    <row r="33" spans="1:9" s="56" customFormat="1" x14ac:dyDescent="0.25">
      <c r="A33" s="78">
        <v>44126</v>
      </c>
      <c r="B33" s="57" t="s">
        <v>159</v>
      </c>
      <c r="C33" s="58" t="s">
        <v>70</v>
      </c>
      <c r="D33" s="58" t="s">
        <v>280</v>
      </c>
      <c r="E33" s="74">
        <f t="shared" si="0"/>
        <v>1075.8016528925621</v>
      </c>
      <c r="F33" s="75">
        <f t="shared" si="1"/>
        <v>225.91834710743802</v>
      </c>
      <c r="G33" s="74">
        <v>1301.72</v>
      </c>
      <c r="H33" s="76" t="s">
        <v>328</v>
      </c>
      <c r="I33" s="58" t="s">
        <v>15</v>
      </c>
    </row>
    <row r="34" spans="1:9" s="56" customFormat="1" x14ac:dyDescent="0.25">
      <c r="A34" s="78">
        <v>44126</v>
      </c>
      <c r="B34" s="57" t="s">
        <v>160</v>
      </c>
      <c r="C34" s="58" t="s">
        <v>71</v>
      </c>
      <c r="D34" s="58" t="s">
        <v>279</v>
      </c>
      <c r="E34" s="74">
        <f t="shared" si="0"/>
        <v>256.15702479338842</v>
      </c>
      <c r="F34" s="75">
        <f t="shared" si="1"/>
        <v>53.792975206611565</v>
      </c>
      <c r="G34" s="74">
        <v>309.95</v>
      </c>
      <c r="H34" s="76" t="s">
        <v>353</v>
      </c>
      <c r="I34" s="58" t="s">
        <v>25</v>
      </c>
    </row>
    <row r="35" spans="1:9" s="56" customFormat="1" x14ac:dyDescent="0.25">
      <c r="A35" s="78">
        <v>44126</v>
      </c>
      <c r="B35" s="57" t="s">
        <v>161</v>
      </c>
      <c r="C35" s="58" t="s">
        <v>72</v>
      </c>
      <c r="D35" s="58" t="s">
        <v>280</v>
      </c>
      <c r="E35" s="74">
        <f t="shared" si="0"/>
        <v>49.578512396694215</v>
      </c>
      <c r="F35" s="75">
        <f t="shared" si="1"/>
        <v>10.411487603305785</v>
      </c>
      <c r="G35" s="74">
        <v>59.99</v>
      </c>
      <c r="H35" s="76" t="s">
        <v>311</v>
      </c>
      <c r="I35" s="58" t="s">
        <v>20</v>
      </c>
    </row>
    <row r="36" spans="1:9" s="56" customFormat="1" x14ac:dyDescent="0.25">
      <c r="A36" s="78">
        <v>44126</v>
      </c>
      <c r="B36" s="57" t="s">
        <v>162</v>
      </c>
      <c r="C36" s="58" t="s">
        <v>73</v>
      </c>
      <c r="D36" s="58" t="s">
        <v>280</v>
      </c>
      <c r="E36" s="75">
        <f>G36/1.1</f>
        <v>91.8</v>
      </c>
      <c r="F36" s="75">
        <f>E36*0.1</f>
        <v>9.18</v>
      </c>
      <c r="G36" s="74">
        <v>100.98</v>
      </c>
      <c r="H36" s="76" t="s">
        <v>358</v>
      </c>
      <c r="I36" s="58" t="s">
        <v>26</v>
      </c>
    </row>
    <row r="37" spans="1:9" s="56" customFormat="1" x14ac:dyDescent="0.25">
      <c r="A37" s="78">
        <v>44127</v>
      </c>
      <c r="B37" s="57" t="s">
        <v>163</v>
      </c>
      <c r="C37" s="58" t="s">
        <v>74</v>
      </c>
      <c r="D37" s="58" t="s">
        <v>279</v>
      </c>
      <c r="E37" s="74">
        <f t="shared" si="0"/>
        <v>150.19834710743802</v>
      </c>
      <c r="F37" s="75">
        <f t="shared" si="1"/>
        <v>31.541652892561984</v>
      </c>
      <c r="G37" s="74">
        <v>181.74</v>
      </c>
      <c r="H37" s="76" t="s">
        <v>274</v>
      </c>
      <c r="I37" s="58" t="s">
        <v>11</v>
      </c>
    </row>
    <row r="38" spans="1:9" s="56" customFormat="1" x14ac:dyDescent="0.25">
      <c r="A38" s="78">
        <v>44127</v>
      </c>
      <c r="B38" s="57" t="s">
        <v>164</v>
      </c>
      <c r="C38" s="58" t="s">
        <v>75</v>
      </c>
      <c r="D38" s="58" t="s">
        <v>280</v>
      </c>
      <c r="E38" s="74">
        <f t="shared" si="0"/>
        <v>511.23966942148763</v>
      </c>
      <c r="F38" s="75">
        <f t="shared" si="1"/>
        <v>107.3603305785124</v>
      </c>
      <c r="G38" s="74">
        <v>618.6</v>
      </c>
      <c r="H38" s="76" t="s">
        <v>362</v>
      </c>
      <c r="I38" s="58" t="s">
        <v>27</v>
      </c>
    </row>
    <row r="39" spans="1:9" s="56" customFormat="1" x14ac:dyDescent="0.25">
      <c r="A39" s="78">
        <v>44127</v>
      </c>
      <c r="B39" s="57" t="s">
        <v>165</v>
      </c>
      <c r="C39" s="58" t="s">
        <v>572</v>
      </c>
      <c r="D39" s="58" t="s">
        <v>279</v>
      </c>
      <c r="E39" s="74">
        <f t="shared" si="0"/>
        <v>2065</v>
      </c>
      <c r="F39" s="75">
        <f t="shared" si="1"/>
        <v>433.65</v>
      </c>
      <c r="G39" s="74">
        <v>2498.65</v>
      </c>
      <c r="H39" s="76" t="s">
        <v>331</v>
      </c>
      <c r="I39" s="58" t="s">
        <v>17</v>
      </c>
    </row>
    <row r="40" spans="1:9" s="8" customFormat="1" x14ac:dyDescent="0.25">
      <c r="A40" s="79">
        <v>44127</v>
      </c>
      <c r="B40" s="59" t="s">
        <v>166</v>
      </c>
      <c r="C40" s="60" t="s">
        <v>76</v>
      </c>
      <c r="D40" s="60" t="s">
        <v>280</v>
      </c>
      <c r="E40" s="75">
        <v>1819.5</v>
      </c>
      <c r="F40" s="75">
        <f>172.35+20.16</f>
        <v>192.51</v>
      </c>
      <c r="G40" s="75">
        <v>2012.01</v>
      </c>
      <c r="H40" s="77" t="s">
        <v>371</v>
      </c>
      <c r="I40" s="60" t="s">
        <v>28</v>
      </c>
    </row>
    <row r="41" spans="1:9" s="56" customFormat="1" x14ac:dyDescent="0.25">
      <c r="A41" s="78">
        <v>44127</v>
      </c>
      <c r="B41" s="57" t="s">
        <v>167</v>
      </c>
      <c r="C41" s="58" t="s">
        <v>77</v>
      </c>
      <c r="D41" s="58" t="s">
        <v>279</v>
      </c>
      <c r="E41" s="74">
        <f t="shared" si="0"/>
        <v>1066.9173553719008</v>
      </c>
      <c r="F41" s="75">
        <f t="shared" si="1"/>
        <v>224.05264462809916</v>
      </c>
      <c r="G41" s="74">
        <v>1290.97</v>
      </c>
      <c r="H41" s="76" t="s">
        <v>320</v>
      </c>
      <c r="I41" s="58" t="s">
        <v>29</v>
      </c>
    </row>
    <row r="42" spans="1:9" s="56" customFormat="1" x14ac:dyDescent="0.25">
      <c r="A42" s="78">
        <v>44127</v>
      </c>
      <c r="B42" s="57" t="s">
        <v>168</v>
      </c>
      <c r="C42" s="58" t="s">
        <v>78</v>
      </c>
      <c r="D42" s="58" t="s">
        <v>279</v>
      </c>
      <c r="E42" s="74">
        <f t="shared" si="0"/>
        <v>772.70247933884298</v>
      </c>
      <c r="F42" s="75">
        <f t="shared" si="1"/>
        <v>162.26752066115702</v>
      </c>
      <c r="G42" s="74">
        <v>934.97</v>
      </c>
      <c r="H42" s="76" t="s">
        <v>372</v>
      </c>
      <c r="I42" s="58" t="s">
        <v>373</v>
      </c>
    </row>
    <row r="43" spans="1:9" s="8" customFormat="1" x14ac:dyDescent="0.25">
      <c r="A43" s="79">
        <v>44127</v>
      </c>
      <c r="B43" s="59" t="s">
        <v>169</v>
      </c>
      <c r="C43" s="60" t="s">
        <v>573</v>
      </c>
      <c r="D43" s="60" t="s">
        <v>279</v>
      </c>
      <c r="E43" s="75">
        <v>110.05</v>
      </c>
      <c r="F43" s="75">
        <f>6.68+9.08</f>
        <v>15.76</v>
      </c>
      <c r="G43" s="75">
        <v>125.81</v>
      </c>
      <c r="H43" s="77" t="s">
        <v>357</v>
      </c>
      <c r="I43" s="60" t="s">
        <v>30</v>
      </c>
    </row>
    <row r="44" spans="1:9" s="56" customFormat="1" x14ac:dyDescent="0.25">
      <c r="A44" s="78">
        <v>44130</v>
      </c>
      <c r="B44" s="57" t="s">
        <v>170</v>
      </c>
      <c r="C44" s="58" t="s">
        <v>574</v>
      </c>
      <c r="D44" s="58" t="s">
        <v>280</v>
      </c>
      <c r="E44" s="74">
        <f t="shared" si="0"/>
        <v>21.148760330578511</v>
      </c>
      <c r="F44" s="75">
        <f t="shared" si="1"/>
        <v>4.4412396694214875</v>
      </c>
      <c r="G44" s="74">
        <v>25.59</v>
      </c>
      <c r="H44" s="76" t="s">
        <v>273</v>
      </c>
      <c r="I44" s="58" t="s">
        <v>12</v>
      </c>
    </row>
    <row r="45" spans="1:9" s="56" customFormat="1" x14ac:dyDescent="0.25">
      <c r="A45" s="78">
        <v>44130</v>
      </c>
      <c r="B45" s="57" t="s">
        <v>171</v>
      </c>
      <c r="C45" s="58" t="s">
        <v>79</v>
      </c>
      <c r="D45" s="58" t="s">
        <v>279</v>
      </c>
      <c r="E45" s="74">
        <f t="shared" si="0"/>
        <v>605</v>
      </c>
      <c r="F45" s="75">
        <f t="shared" si="1"/>
        <v>127.05</v>
      </c>
      <c r="G45" s="74">
        <v>732.05</v>
      </c>
      <c r="H45" s="76" t="s">
        <v>277</v>
      </c>
      <c r="I45" s="58" t="s">
        <v>276</v>
      </c>
    </row>
    <row r="46" spans="1:9" s="56" customFormat="1" x14ac:dyDescent="0.25">
      <c r="A46" s="78">
        <v>44130</v>
      </c>
      <c r="B46" s="57" t="s">
        <v>172</v>
      </c>
      <c r="C46" s="58" t="s">
        <v>575</v>
      </c>
      <c r="D46" s="58" t="s">
        <v>279</v>
      </c>
      <c r="E46" s="74">
        <f t="shared" si="0"/>
        <v>1095</v>
      </c>
      <c r="F46" s="75">
        <f t="shared" si="1"/>
        <v>229.95</v>
      </c>
      <c r="G46" s="74">
        <v>1324.95</v>
      </c>
      <c r="H46" s="76" t="s">
        <v>374</v>
      </c>
      <c r="I46" s="58" t="s">
        <v>31</v>
      </c>
    </row>
    <row r="47" spans="1:9" s="56" customFormat="1" x14ac:dyDescent="0.25">
      <c r="A47" s="78">
        <v>44132</v>
      </c>
      <c r="B47" s="57" t="s">
        <v>173</v>
      </c>
      <c r="C47" s="58" t="s">
        <v>576</v>
      </c>
      <c r="D47" s="58" t="s">
        <v>279</v>
      </c>
      <c r="E47" s="74">
        <f t="shared" si="0"/>
        <v>51.504132231404959</v>
      </c>
      <c r="F47" s="75">
        <f t="shared" si="1"/>
        <v>10.815867768595041</v>
      </c>
      <c r="G47" s="74">
        <v>62.32</v>
      </c>
      <c r="H47" s="76" t="s">
        <v>375</v>
      </c>
      <c r="I47" s="58" t="s">
        <v>32</v>
      </c>
    </row>
    <row r="48" spans="1:9" s="56" customFormat="1" x14ac:dyDescent="0.25">
      <c r="A48" s="78">
        <v>44132</v>
      </c>
      <c r="B48" s="57" t="s">
        <v>174</v>
      </c>
      <c r="C48" s="58" t="s">
        <v>80</v>
      </c>
      <c r="D48" s="58" t="s">
        <v>279</v>
      </c>
      <c r="E48" s="74">
        <f t="shared" si="0"/>
        <v>2000</v>
      </c>
      <c r="F48" s="75">
        <f t="shared" si="1"/>
        <v>420</v>
      </c>
      <c r="G48" s="74">
        <v>2420</v>
      </c>
      <c r="H48" s="76" t="s">
        <v>376</v>
      </c>
      <c r="I48" s="58" t="s">
        <v>33</v>
      </c>
    </row>
    <row r="49" spans="1:9" s="56" customFormat="1" x14ac:dyDescent="0.25">
      <c r="A49" s="78">
        <v>44138</v>
      </c>
      <c r="B49" s="57" t="s">
        <v>175</v>
      </c>
      <c r="C49" s="58" t="s">
        <v>64</v>
      </c>
      <c r="D49" s="58" t="s">
        <v>280</v>
      </c>
      <c r="E49" s="74">
        <f t="shared" si="0"/>
        <v>381.47933884297521</v>
      </c>
      <c r="F49" s="75">
        <f t="shared" si="1"/>
        <v>80.110661157024794</v>
      </c>
      <c r="G49" s="74">
        <v>461.59</v>
      </c>
      <c r="H49" s="76" t="s">
        <v>340</v>
      </c>
      <c r="I49" s="58" t="s">
        <v>21</v>
      </c>
    </row>
    <row r="50" spans="1:9" s="56" customFormat="1" x14ac:dyDescent="0.25">
      <c r="A50" s="78">
        <v>44138</v>
      </c>
      <c r="B50" s="57" t="s">
        <v>176</v>
      </c>
      <c r="C50" s="58" t="s">
        <v>577</v>
      </c>
      <c r="D50" s="58" t="s">
        <v>280</v>
      </c>
      <c r="E50" s="74">
        <f t="shared" si="0"/>
        <v>1669.3966942148761</v>
      </c>
      <c r="F50" s="75">
        <f t="shared" si="1"/>
        <v>350.57330578512398</v>
      </c>
      <c r="G50" s="74">
        <v>2019.97</v>
      </c>
      <c r="H50" s="76" t="s">
        <v>275</v>
      </c>
      <c r="I50" s="58" t="s">
        <v>13</v>
      </c>
    </row>
    <row r="51" spans="1:9" s="56" customFormat="1" x14ac:dyDescent="0.25">
      <c r="A51" s="78">
        <v>44138</v>
      </c>
      <c r="B51" s="57" t="s">
        <v>177</v>
      </c>
      <c r="C51" s="58" t="s">
        <v>81</v>
      </c>
      <c r="D51" s="58" t="s">
        <v>279</v>
      </c>
      <c r="E51" s="74">
        <f t="shared" si="0"/>
        <v>1063</v>
      </c>
      <c r="F51" s="75">
        <f t="shared" si="1"/>
        <v>223.23</v>
      </c>
      <c r="G51" s="74">
        <v>1286.23</v>
      </c>
      <c r="H51" s="76" t="s">
        <v>377</v>
      </c>
      <c r="I51" s="58" t="s">
        <v>34</v>
      </c>
    </row>
    <row r="52" spans="1:9" s="56" customFormat="1" x14ac:dyDescent="0.25">
      <c r="A52" s="78">
        <v>44138</v>
      </c>
      <c r="B52" s="57" t="s">
        <v>178</v>
      </c>
      <c r="C52" s="58" t="s">
        <v>82</v>
      </c>
      <c r="D52" s="58" t="s">
        <v>279</v>
      </c>
      <c r="E52" s="74">
        <f t="shared" si="0"/>
        <v>2125</v>
      </c>
      <c r="F52" s="75">
        <f t="shared" si="1"/>
        <v>446.25</v>
      </c>
      <c r="G52" s="74">
        <v>2571.25</v>
      </c>
      <c r="H52" s="76" t="s">
        <v>378</v>
      </c>
      <c r="I52" s="58" t="s">
        <v>35</v>
      </c>
    </row>
    <row r="53" spans="1:9" s="8" customFormat="1" x14ac:dyDescent="0.25">
      <c r="A53" s="79">
        <v>44138</v>
      </c>
      <c r="B53" s="59" t="s">
        <v>179</v>
      </c>
      <c r="C53" s="60" t="s">
        <v>83</v>
      </c>
      <c r="D53" s="60" t="s">
        <v>280</v>
      </c>
      <c r="E53" s="75">
        <f t="shared" si="0"/>
        <v>428</v>
      </c>
      <c r="F53" s="75">
        <f t="shared" si="1"/>
        <v>89.88</v>
      </c>
      <c r="G53" s="75">
        <v>517.88</v>
      </c>
      <c r="H53" s="77" t="s">
        <v>312</v>
      </c>
      <c r="I53" s="60" t="s">
        <v>344</v>
      </c>
    </row>
    <row r="54" spans="1:9" s="56" customFormat="1" x14ac:dyDescent="0.25">
      <c r="A54" s="78">
        <v>44138</v>
      </c>
      <c r="B54" s="57" t="s">
        <v>180</v>
      </c>
      <c r="C54" s="58" t="s">
        <v>66</v>
      </c>
      <c r="D54" s="58" t="s">
        <v>279</v>
      </c>
      <c r="E54" s="74">
        <f t="shared" si="0"/>
        <v>1927.7520661157025</v>
      </c>
      <c r="F54" s="75">
        <f t="shared" si="1"/>
        <v>404.82793388429752</v>
      </c>
      <c r="G54" s="74">
        <v>2332.58</v>
      </c>
      <c r="H54" s="76" t="s">
        <v>321</v>
      </c>
      <c r="I54" s="58" t="s">
        <v>23</v>
      </c>
    </row>
    <row r="55" spans="1:9" s="56" customFormat="1" x14ac:dyDescent="0.25">
      <c r="A55" s="78">
        <v>44138</v>
      </c>
      <c r="B55" s="57" t="s">
        <v>181</v>
      </c>
      <c r="C55" s="58" t="s">
        <v>578</v>
      </c>
      <c r="D55" s="58" t="s">
        <v>279</v>
      </c>
      <c r="E55" s="74">
        <f t="shared" si="0"/>
        <v>25</v>
      </c>
      <c r="F55" s="75">
        <f t="shared" si="1"/>
        <v>5.25</v>
      </c>
      <c r="G55" s="74">
        <v>30.25</v>
      </c>
      <c r="H55" s="76" t="s">
        <v>379</v>
      </c>
      <c r="I55" s="58" t="s">
        <v>387</v>
      </c>
    </row>
    <row r="56" spans="1:9" s="8" customFormat="1" x14ac:dyDescent="0.25">
      <c r="A56" s="79">
        <v>44138</v>
      </c>
      <c r="B56" s="59" t="s">
        <v>182</v>
      </c>
      <c r="C56" s="60" t="s">
        <v>579</v>
      </c>
      <c r="D56" s="60" t="s">
        <v>279</v>
      </c>
      <c r="E56" s="74">
        <f t="shared" si="0"/>
        <v>1778.6280991735537</v>
      </c>
      <c r="F56" s="75">
        <f t="shared" si="1"/>
        <v>373.51190082644627</v>
      </c>
      <c r="G56" s="75">
        <v>2152.14</v>
      </c>
      <c r="H56" s="76" t="s">
        <v>360</v>
      </c>
      <c r="I56" s="60" t="s">
        <v>36</v>
      </c>
    </row>
    <row r="57" spans="1:9" s="56" customFormat="1" x14ac:dyDescent="0.25">
      <c r="A57" s="78">
        <v>44145</v>
      </c>
      <c r="B57" s="57" t="s">
        <v>183</v>
      </c>
      <c r="C57" s="58" t="s">
        <v>84</v>
      </c>
      <c r="D57" s="58" t="s">
        <v>279</v>
      </c>
      <c r="E57" s="74">
        <f t="shared" si="0"/>
        <v>241.63636363636363</v>
      </c>
      <c r="F57" s="75">
        <f t="shared" si="1"/>
        <v>50.743636363636362</v>
      </c>
      <c r="G57" s="74">
        <v>292.38</v>
      </c>
      <c r="H57" s="76" t="s">
        <v>328</v>
      </c>
      <c r="I57" s="58" t="s">
        <v>15</v>
      </c>
    </row>
    <row r="58" spans="1:9" s="56" customFormat="1" x14ac:dyDescent="0.25">
      <c r="A58" s="78">
        <v>44139</v>
      </c>
      <c r="B58" s="57" t="s">
        <v>184</v>
      </c>
      <c r="C58" s="61" t="s">
        <v>580</v>
      </c>
      <c r="D58" s="58" t="s">
        <v>280</v>
      </c>
      <c r="E58" s="74">
        <f t="shared" si="0"/>
        <v>453.67768595041326</v>
      </c>
      <c r="F58" s="75">
        <f t="shared" si="1"/>
        <v>95.272314049586782</v>
      </c>
      <c r="G58" s="74">
        <v>548.95000000000005</v>
      </c>
      <c r="H58" s="76" t="s">
        <v>278</v>
      </c>
      <c r="I58" s="58" t="s">
        <v>14</v>
      </c>
    </row>
    <row r="59" spans="1:9" s="56" customFormat="1" x14ac:dyDescent="0.25">
      <c r="A59" s="78">
        <v>44141</v>
      </c>
      <c r="B59" s="57" t="s">
        <v>185</v>
      </c>
      <c r="C59" s="61" t="s">
        <v>581</v>
      </c>
      <c r="D59" s="58" t="s">
        <v>280</v>
      </c>
      <c r="E59" s="74">
        <f t="shared" si="0"/>
        <v>772.14049586776855</v>
      </c>
      <c r="F59" s="75">
        <f t="shared" si="1"/>
        <v>162.14950413223139</v>
      </c>
      <c r="G59" s="74">
        <v>934.29</v>
      </c>
      <c r="H59" s="76" t="s">
        <v>328</v>
      </c>
      <c r="I59" s="58" t="s">
        <v>15</v>
      </c>
    </row>
    <row r="60" spans="1:9" s="56" customFormat="1" x14ac:dyDescent="0.25">
      <c r="A60" s="78">
        <v>44141</v>
      </c>
      <c r="B60" s="57" t="s">
        <v>186</v>
      </c>
      <c r="C60" s="61" t="s">
        <v>70</v>
      </c>
      <c r="D60" s="58" t="s">
        <v>280</v>
      </c>
      <c r="E60" s="74">
        <f t="shared" si="0"/>
        <v>2476.5537190082646</v>
      </c>
      <c r="F60" s="75">
        <f t="shared" si="1"/>
        <v>520.07628099173553</v>
      </c>
      <c r="G60" s="74">
        <v>2996.63</v>
      </c>
      <c r="H60" s="76" t="s">
        <v>328</v>
      </c>
      <c r="I60" s="58" t="s">
        <v>15</v>
      </c>
    </row>
    <row r="61" spans="1:9" s="56" customFormat="1" x14ac:dyDescent="0.25">
      <c r="A61" s="78">
        <v>44139</v>
      </c>
      <c r="B61" s="57" t="s">
        <v>187</v>
      </c>
      <c r="C61" s="61" t="s">
        <v>582</v>
      </c>
      <c r="D61" s="58" t="s">
        <v>280</v>
      </c>
      <c r="E61" s="74">
        <f t="shared" si="0"/>
        <v>18</v>
      </c>
      <c r="F61" s="75">
        <f t="shared" si="1"/>
        <v>3.78</v>
      </c>
      <c r="G61" s="74">
        <v>21.78</v>
      </c>
      <c r="H61" s="76" t="s">
        <v>273</v>
      </c>
      <c r="I61" s="58" t="s">
        <v>12</v>
      </c>
    </row>
    <row r="62" spans="1:9" s="56" customFormat="1" x14ac:dyDescent="0.25">
      <c r="A62" s="78">
        <v>44141</v>
      </c>
      <c r="B62" s="57" t="s">
        <v>188</v>
      </c>
      <c r="C62" s="61" t="s">
        <v>583</v>
      </c>
      <c r="D62" s="58" t="s">
        <v>279</v>
      </c>
      <c r="E62" s="74">
        <f t="shared" si="0"/>
        <v>50</v>
      </c>
      <c r="F62" s="75">
        <f t="shared" si="1"/>
        <v>10.5</v>
      </c>
      <c r="G62" s="74">
        <v>60.5</v>
      </c>
      <c r="H62" s="76" t="s">
        <v>337</v>
      </c>
      <c r="I62" s="58" t="s">
        <v>19</v>
      </c>
    </row>
    <row r="63" spans="1:9" s="56" customFormat="1" x14ac:dyDescent="0.25">
      <c r="A63" s="78">
        <v>44145</v>
      </c>
      <c r="B63" s="57" t="s">
        <v>189</v>
      </c>
      <c r="C63" s="61" t="s">
        <v>584</v>
      </c>
      <c r="D63" s="58" t="s">
        <v>279</v>
      </c>
      <c r="E63" s="74">
        <f t="shared" si="0"/>
        <v>187</v>
      </c>
      <c r="F63" s="75">
        <f t="shared" si="1"/>
        <v>39.269999999999996</v>
      </c>
      <c r="G63" s="74">
        <v>226.27</v>
      </c>
      <c r="H63" s="77" t="s">
        <v>335</v>
      </c>
      <c r="I63" s="60" t="s">
        <v>334</v>
      </c>
    </row>
    <row r="64" spans="1:9" s="56" customFormat="1" x14ac:dyDescent="0.25">
      <c r="A64" s="78">
        <v>44145</v>
      </c>
      <c r="B64" s="57" t="s">
        <v>190</v>
      </c>
      <c r="C64" s="61" t="s">
        <v>85</v>
      </c>
      <c r="D64" s="58" t="s">
        <v>280</v>
      </c>
      <c r="E64" s="74">
        <f t="shared" si="0"/>
        <v>344.14876033057851</v>
      </c>
      <c r="F64" s="75">
        <f t="shared" si="1"/>
        <v>72.27123966942149</v>
      </c>
      <c r="G64" s="74">
        <v>416.42</v>
      </c>
      <c r="H64" s="76" t="s">
        <v>330</v>
      </c>
      <c r="I64" s="58" t="s">
        <v>16</v>
      </c>
    </row>
    <row r="65" spans="1:9" s="8" customFormat="1" x14ac:dyDescent="0.25">
      <c r="A65" s="79">
        <v>44144</v>
      </c>
      <c r="B65" s="59" t="s">
        <v>191</v>
      </c>
      <c r="C65" s="62" t="s">
        <v>86</v>
      </c>
      <c r="D65" s="60" t="s">
        <v>279</v>
      </c>
      <c r="E65" s="74">
        <f t="shared" si="0"/>
        <v>164.88429752066116</v>
      </c>
      <c r="F65" s="75">
        <f t="shared" si="1"/>
        <v>34.625702479338841</v>
      </c>
      <c r="G65" s="75">
        <v>199.51</v>
      </c>
      <c r="H65" s="76" t="s">
        <v>357</v>
      </c>
      <c r="I65" s="60" t="s">
        <v>30</v>
      </c>
    </row>
    <row r="66" spans="1:9" s="56" customFormat="1" x14ac:dyDescent="0.25">
      <c r="A66" s="78">
        <v>44145</v>
      </c>
      <c r="B66" s="57" t="s">
        <v>192</v>
      </c>
      <c r="C66" s="61" t="s">
        <v>585</v>
      </c>
      <c r="D66" s="58" t="s">
        <v>279</v>
      </c>
      <c r="E66" s="74">
        <f t="shared" si="0"/>
        <v>717.57851239669424</v>
      </c>
      <c r="F66" s="75">
        <f t="shared" si="1"/>
        <v>150.69148760330577</v>
      </c>
      <c r="G66" s="74">
        <v>868.27</v>
      </c>
      <c r="H66" s="76" t="s">
        <v>315</v>
      </c>
      <c r="I66" s="58" t="s">
        <v>37</v>
      </c>
    </row>
    <row r="67" spans="1:9" s="56" customFormat="1" x14ac:dyDescent="0.25">
      <c r="A67" s="78">
        <v>44115</v>
      </c>
      <c r="B67" s="57" t="s">
        <v>193</v>
      </c>
      <c r="C67" s="61" t="s">
        <v>87</v>
      </c>
      <c r="D67" s="58" t="s">
        <v>279</v>
      </c>
      <c r="E67" s="74">
        <f t="shared" si="0"/>
        <v>710</v>
      </c>
      <c r="F67" s="75">
        <f t="shared" si="1"/>
        <v>149.1</v>
      </c>
      <c r="G67" s="74">
        <v>859.1</v>
      </c>
      <c r="H67" s="76" t="s">
        <v>356</v>
      </c>
      <c r="I67" s="58" t="s">
        <v>355</v>
      </c>
    </row>
    <row r="68" spans="1:9" s="8" customFormat="1" x14ac:dyDescent="0.25">
      <c r="A68" s="79">
        <v>44151</v>
      </c>
      <c r="B68" s="59" t="s">
        <v>194</v>
      </c>
      <c r="C68" s="62" t="s">
        <v>76</v>
      </c>
      <c r="D68" s="60" t="s">
        <v>280</v>
      </c>
      <c r="E68" s="75">
        <f>G68/1.1</f>
        <v>2723.2545454545452</v>
      </c>
      <c r="F68" s="75">
        <f>E68*0.1</f>
        <v>272.32545454545453</v>
      </c>
      <c r="G68" s="75">
        <v>2995.58</v>
      </c>
      <c r="H68" s="77" t="s">
        <v>371</v>
      </c>
      <c r="I68" s="60" t="s">
        <v>28</v>
      </c>
    </row>
    <row r="69" spans="1:9" s="56" customFormat="1" x14ac:dyDescent="0.25">
      <c r="A69" s="78">
        <v>44146</v>
      </c>
      <c r="B69" s="57" t="s">
        <v>195</v>
      </c>
      <c r="C69" s="61" t="s">
        <v>566</v>
      </c>
      <c r="D69" s="58" t="s">
        <v>280</v>
      </c>
      <c r="E69" s="74">
        <f t="shared" si="0"/>
        <v>140.60330578512398</v>
      </c>
      <c r="F69" s="75">
        <f t="shared" si="1"/>
        <v>29.526694214876034</v>
      </c>
      <c r="G69" s="74">
        <v>170.13</v>
      </c>
      <c r="H69" s="76" t="s">
        <v>329</v>
      </c>
      <c r="I69" s="58" t="s">
        <v>38</v>
      </c>
    </row>
    <row r="70" spans="1:9" s="56" customFormat="1" x14ac:dyDescent="0.25">
      <c r="A70" s="63">
        <v>44146</v>
      </c>
      <c r="B70" s="57" t="s">
        <v>196</v>
      </c>
      <c r="C70" s="61" t="s">
        <v>88</v>
      </c>
      <c r="D70" s="58" t="s">
        <v>279</v>
      </c>
      <c r="E70" s="74">
        <f t="shared" si="0"/>
        <v>813.14876033057851</v>
      </c>
      <c r="F70" s="75">
        <f t="shared" si="1"/>
        <v>170.76123966942149</v>
      </c>
      <c r="G70" s="74">
        <v>983.91</v>
      </c>
      <c r="H70" s="76" t="s">
        <v>321</v>
      </c>
      <c r="I70" s="58" t="s">
        <v>23</v>
      </c>
    </row>
    <row r="71" spans="1:9" s="56" customFormat="1" x14ac:dyDescent="0.25">
      <c r="A71" s="63">
        <v>44146</v>
      </c>
      <c r="B71" s="57" t="s">
        <v>197</v>
      </c>
      <c r="C71" s="61" t="s">
        <v>89</v>
      </c>
      <c r="D71" s="58" t="s">
        <v>280</v>
      </c>
      <c r="E71" s="74">
        <f t="shared" ref="E71:E134" si="2">G71/1.21</f>
        <v>766.09090909090912</v>
      </c>
      <c r="F71" s="75">
        <f t="shared" ref="F71:F134" si="3">E71*0.21</f>
        <v>160.87909090909091</v>
      </c>
      <c r="G71" s="74">
        <v>926.97</v>
      </c>
      <c r="H71" s="76" t="s">
        <v>380</v>
      </c>
      <c r="I71" s="58" t="s">
        <v>39</v>
      </c>
    </row>
    <row r="72" spans="1:9" s="8" customFormat="1" x14ac:dyDescent="0.25">
      <c r="A72" s="64">
        <v>44146</v>
      </c>
      <c r="B72" s="59" t="s">
        <v>198</v>
      </c>
      <c r="C72" s="62" t="s">
        <v>90</v>
      </c>
      <c r="D72" s="60" t="s">
        <v>280</v>
      </c>
      <c r="E72" s="74">
        <f t="shared" si="2"/>
        <v>44.983471074380169</v>
      </c>
      <c r="F72" s="75">
        <f t="shared" si="3"/>
        <v>9.4465289256198357</v>
      </c>
      <c r="G72" s="75">
        <v>54.43</v>
      </c>
      <c r="H72" s="77" t="s">
        <v>340</v>
      </c>
      <c r="I72" s="60" t="s">
        <v>21</v>
      </c>
    </row>
    <row r="73" spans="1:9" s="8" customFormat="1" x14ac:dyDescent="0.25">
      <c r="A73" s="64">
        <v>44146</v>
      </c>
      <c r="B73" s="59" t="s">
        <v>199</v>
      </c>
      <c r="C73" s="62" t="s">
        <v>586</v>
      </c>
      <c r="D73" s="60" t="s">
        <v>280</v>
      </c>
      <c r="E73" s="75">
        <f>G73/1.1</f>
        <v>399.99999999999994</v>
      </c>
      <c r="F73" s="75">
        <f>E73*0.1</f>
        <v>40</v>
      </c>
      <c r="G73" s="75">
        <v>440</v>
      </c>
      <c r="H73" s="77" t="s">
        <v>370</v>
      </c>
      <c r="I73" s="60" t="s">
        <v>40</v>
      </c>
    </row>
    <row r="74" spans="1:9" s="56" customFormat="1" x14ac:dyDescent="0.25">
      <c r="A74" s="63">
        <v>44147</v>
      </c>
      <c r="B74" s="57" t="s">
        <v>200</v>
      </c>
      <c r="C74" s="61" t="s">
        <v>587</v>
      </c>
      <c r="D74" s="58" t="s">
        <v>280</v>
      </c>
      <c r="E74" s="74">
        <f t="shared" si="2"/>
        <v>339.3305785123967</v>
      </c>
      <c r="F74" s="75">
        <f t="shared" si="3"/>
        <v>71.259421487603305</v>
      </c>
      <c r="G74" s="74">
        <v>410.59</v>
      </c>
      <c r="H74" s="76" t="s">
        <v>328</v>
      </c>
      <c r="I74" s="58" t="s">
        <v>15</v>
      </c>
    </row>
    <row r="75" spans="1:9" s="56" customFormat="1" x14ac:dyDescent="0.25">
      <c r="A75" s="63">
        <v>44148</v>
      </c>
      <c r="B75" s="57" t="s">
        <v>201</v>
      </c>
      <c r="C75" s="61" t="s">
        <v>588</v>
      </c>
      <c r="D75" s="58" t="s">
        <v>279</v>
      </c>
      <c r="E75" s="74">
        <f t="shared" si="2"/>
        <v>16.801652892561982</v>
      </c>
      <c r="F75" s="75">
        <f t="shared" si="3"/>
        <v>3.5283471074380164</v>
      </c>
      <c r="G75" s="74">
        <v>20.329999999999998</v>
      </c>
      <c r="H75" s="76" t="s">
        <v>330</v>
      </c>
      <c r="I75" s="58" t="s">
        <v>16</v>
      </c>
    </row>
    <row r="76" spans="1:9" s="8" customFormat="1" x14ac:dyDescent="0.25">
      <c r="A76" s="64">
        <v>44147</v>
      </c>
      <c r="B76" s="59" t="s">
        <v>202</v>
      </c>
      <c r="C76" s="62" t="s">
        <v>86</v>
      </c>
      <c r="D76" s="60" t="s">
        <v>279</v>
      </c>
      <c r="E76" s="75">
        <v>22.2</v>
      </c>
      <c r="F76" s="75">
        <f>1.42+1.68</f>
        <v>3.0999999999999996</v>
      </c>
      <c r="G76" s="75">
        <v>25.3</v>
      </c>
      <c r="H76" s="77" t="s">
        <v>357</v>
      </c>
      <c r="I76" s="60" t="s">
        <v>30</v>
      </c>
    </row>
    <row r="77" spans="1:9" s="56" customFormat="1" x14ac:dyDescent="0.25">
      <c r="A77" s="63">
        <v>44147</v>
      </c>
      <c r="B77" s="57" t="s">
        <v>203</v>
      </c>
      <c r="C77" s="61" t="s">
        <v>589</v>
      </c>
      <c r="D77" s="58" t="s">
        <v>280</v>
      </c>
      <c r="E77" s="74">
        <f t="shared" si="2"/>
        <v>203.04958677685951</v>
      </c>
      <c r="F77" s="75">
        <f t="shared" si="3"/>
        <v>42.640413223140499</v>
      </c>
      <c r="G77" s="74">
        <v>245.69</v>
      </c>
      <c r="H77" s="76" t="s">
        <v>273</v>
      </c>
      <c r="I77" s="58" t="s">
        <v>12</v>
      </c>
    </row>
    <row r="78" spans="1:9" s="8" customFormat="1" x14ac:dyDescent="0.25">
      <c r="A78" s="64">
        <v>44148</v>
      </c>
      <c r="B78" s="59" t="s">
        <v>204</v>
      </c>
      <c r="C78" s="62" t="s">
        <v>91</v>
      </c>
      <c r="D78" s="60" t="s">
        <v>279</v>
      </c>
      <c r="E78" s="75">
        <v>2725.42</v>
      </c>
      <c r="F78" s="75">
        <v>0</v>
      </c>
      <c r="G78" s="75">
        <v>2725.42</v>
      </c>
      <c r="H78" s="77" t="s">
        <v>381</v>
      </c>
      <c r="I78" s="60" t="s">
        <v>41</v>
      </c>
    </row>
    <row r="79" spans="1:9" s="56" customFormat="1" x14ac:dyDescent="0.25">
      <c r="A79" s="63">
        <v>44158</v>
      </c>
      <c r="B79" s="57" t="s">
        <v>205</v>
      </c>
      <c r="C79" s="61" t="s">
        <v>92</v>
      </c>
      <c r="D79" s="58" t="s">
        <v>279</v>
      </c>
      <c r="E79" s="74">
        <f t="shared" si="2"/>
        <v>1272</v>
      </c>
      <c r="F79" s="75">
        <f t="shared" si="3"/>
        <v>267.12</v>
      </c>
      <c r="G79" s="74">
        <v>1539.12</v>
      </c>
      <c r="H79" s="76" t="s">
        <v>383</v>
      </c>
      <c r="I79" s="58" t="s">
        <v>382</v>
      </c>
    </row>
    <row r="80" spans="1:9" s="56" customFormat="1" x14ac:dyDescent="0.25">
      <c r="A80" s="63">
        <v>44152</v>
      </c>
      <c r="B80" s="57" t="s">
        <v>206</v>
      </c>
      <c r="C80" s="61" t="s">
        <v>93</v>
      </c>
      <c r="D80" s="58" t="s">
        <v>283</v>
      </c>
      <c r="E80" s="74">
        <f t="shared" si="2"/>
        <v>394.53719008264466</v>
      </c>
      <c r="F80" s="75">
        <f t="shared" si="3"/>
        <v>82.852809917355373</v>
      </c>
      <c r="G80" s="74">
        <v>477.39</v>
      </c>
      <c r="H80" s="76" t="s">
        <v>385</v>
      </c>
      <c r="I80" s="58" t="s">
        <v>384</v>
      </c>
    </row>
    <row r="81" spans="1:9" s="56" customFormat="1" x14ac:dyDescent="0.25">
      <c r="A81" s="63">
        <v>44152</v>
      </c>
      <c r="B81" s="57" t="s">
        <v>207</v>
      </c>
      <c r="C81" s="61" t="s">
        <v>590</v>
      </c>
      <c r="D81" s="58" t="s">
        <v>280</v>
      </c>
      <c r="E81" s="74">
        <f t="shared" si="2"/>
        <v>250.52066115702479</v>
      </c>
      <c r="F81" s="75">
        <f t="shared" si="3"/>
        <v>52.609338842975205</v>
      </c>
      <c r="G81" s="74">
        <v>303.13</v>
      </c>
      <c r="H81" s="76" t="s">
        <v>278</v>
      </c>
      <c r="I81" s="58" t="s">
        <v>14</v>
      </c>
    </row>
    <row r="82" spans="1:9" s="56" customFormat="1" x14ac:dyDescent="0.25">
      <c r="A82" s="63">
        <v>44152</v>
      </c>
      <c r="B82" s="57" t="s">
        <v>208</v>
      </c>
      <c r="C82" s="61" t="s">
        <v>591</v>
      </c>
      <c r="D82" s="58" t="s">
        <v>279</v>
      </c>
      <c r="E82" s="74">
        <f t="shared" si="2"/>
        <v>856.23966942148763</v>
      </c>
      <c r="F82" s="75">
        <f t="shared" si="3"/>
        <v>179.81033057851241</v>
      </c>
      <c r="G82" s="74">
        <v>1036.05</v>
      </c>
      <c r="H82" s="76" t="s">
        <v>321</v>
      </c>
      <c r="I82" s="58" t="s">
        <v>23</v>
      </c>
    </row>
    <row r="83" spans="1:9" s="56" customFormat="1" x14ac:dyDescent="0.25">
      <c r="A83" s="63">
        <v>44152</v>
      </c>
      <c r="B83" s="57" t="s">
        <v>209</v>
      </c>
      <c r="C83" s="61" t="s">
        <v>94</v>
      </c>
      <c r="D83" s="58" t="s">
        <v>279</v>
      </c>
      <c r="E83" s="74">
        <f t="shared" si="2"/>
        <v>1166</v>
      </c>
      <c r="F83" s="75">
        <f t="shared" si="3"/>
        <v>244.85999999999999</v>
      </c>
      <c r="G83" s="74">
        <v>1410.86</v>
      </c>
      <c r="H83" s="76" t="s">
        <v>378</v>
      </c>
      <c r="I83" s="58" t="s">
        <v>35</v>
      </c>
    </row>
    <row r="84" spans="1:9" s="56" customFormat="1" x14ac:dyDescent="0.25">
      <c r="A84" s="63">
        <v>44152</v>
      </c>
      <c r="B84" s="57" t="s">
        <v>210</v>
      </c>
      <c r="C84" s="61" t="s">
        <v>125</v>
      </c>
      <c r="D84" s="58" t="s">
        <v>279</v>
      </c>
      <c r="E84" s="74">
        <f t="shared" si="2"/>
        <v>70</v>
      </c>
      <c r="F84" s="75">
        <f t="shared" si="3"/>
        <v>14.7</v>
      </c>
      <c r="G84" s="74">
        <v>84.7</v>
      </c>
      <c r="H84" s="77" t="s">
        <v>335</v>
      </c>
      <c r="I84" s="60" t="s">
        <v>334</v>
      </c>
    </row>
    <row r="85" spans="1:9" s="8" customFormat="1" x14ac:dyDescent="0.25">
      <c r="A85" s="64">
        <v>44147</v>
      </c>
      <c r="B85" s="59" t="s">
        <v>211</v>
      </c>
      <c r="C85" s="62" t="s">
        <v>592</v>
      </c>
      <c r="D85" s="60" t="s">
        <v>279</v>
      </c>
      <c r="E85" s="75">
        <f t="shared" si="2"/>
        <v>58.991735537190081</v>
      </c>
      <c r="F85" s="75">
        <f t="shared" si="3"/>
        <v>12.388264462809916</v>
      </c>
      <c r="G85" s="75">
        <v>71.38</v>
      </c>
      <c r="H85" s="77" t="s">
        <v>375</v>
      </c>
      <c r="I85" s="60" t="s">
        <v>32</v>
      </c>
    </row>
    <row r="86" spans="1:9" s="56" customFormat="1" x14ac:dyDescent="0.25">
      <c r="A86" s="63">
        <v>44158</v>
      </c>
      <c r="B86" s="57" t="s">
        <v>212</v>
      </c>
      <c r="C86" s="61" t="s">
        <v>286</v>
      </c>
      <c r="D86" s="58" t="s">
        <v>279</v>
      </c>
      <c r="E86" s="74">
        <f t="shared" si="2"/>
        <v>2471.6528925619832</v>
      </c>
      <c r="F86" s="75">
        <f t="shared" si="3"/>
        <v>519.0471074380165</v>
      </c>
      <c r="G86" s="74">
        <v>2990.7</v>
      </c>
      <c r="H86" s="76" t="s">
        <v>314</v>
      </c>
      <c r="I86" s="58" t="s">
        <v>18</v>
      </c>
    </row>
    <row r="87" spans="1:9" s="56" customFormat="1" x14ac:dyDescent="0.25">
      <c r="A87" s="63">
        <v>44152</v>
      </c>
      <c r="B87" s="57" t="s">
        <v>213</v>
      </c>
      <c r="C87" s="61" t="s">
        <v>285</v>
      </c>
      <c r="D87" s="58" t="s">
        <v>279</v>
      </c>
      <c r="E87" s="74">
        <f t="shared" si="2"/>
        <v>1900</v>
      </c>
      <c r="F87" s="75">
        <f t="shared" si="3"/>
        <v>399</v>
      </c>
      <c r="G87" s="74">
        <v>2299</v>
      </c>
      <c r="H87" s="76" t="s">
        <v>364</v>
      </c>
      <c r="I87" s="58" t="s">
        <v>363</v>
      </c>
    </row>
    <row r="88" spans="1:9" s="8" customFormat="1" x14ac:dyDescent="0.25">
      <c r="A88" s="64">
        <v>44154</v>
      </c>
      <c r="B88" s="59" t="s">
        <v>214</v>
      </c>
      <c r="C88" s="62" t="s">
        <v>86</v>
      </c>
      <c r="D88" s="60" t="s">
        <v>279</v>
      </c>
      <c r="E88" s="75">
        <v>121</v>
      </c>
      <c r="F88" s="75">
        <f>8.1+8.4</f>
        <v>16.5</v>
      </c>
      <c r="G88" s="75">
        <v>137.5</v>
      </c>
      <c r="H88" s="77" t="s">
        <v>357</v>
      </c>
      <c r="I88" s="60" t="s">
        <v>30</v>
      </c>
    </row>
    <row r="89" spans="1:9" s="56" customFormat="1" x14ac:dyDescent="0.25">
      <c r="A89" s="63">
        <v>44158</v>
      </c>
      <c r="B89" s="57" t="s">
        <v>215</v>
      </c>
      <c r="C89" s="61" t="s">
        <v>593</v>
      </c>
      <c r="D89" s="58" t="s">
        <v>279</v>
      </c>
      <c r="E89" s="74">
        <f t="shared" si="2"/>
        <v>2250</v>
      </c>
      <c r="F89" s="75">
        <f t="shared" si="3"/>
        <v>472.5</v>
      </c>
      <c r="G89" s="74">
        <v>2722.5</v>
      </c>
      <c r="H89" s="76" t="s">
        <v>314</v>
      </c>
      <c r="I89" s="58" t="s">
        <v>18</v>
      </c>
    </row>
    <row r="90" spans="1:9" s="56" customFormat="1" x14ac:dyDescent="0.25">
      <c r="A90" s="63">
        <v>44158</v>
      </c>
      <c r="B90" s="57" t="s">
        <v>216</v>
      </c>
      <c r="C90" s="61" t="s">
        <v>95</v>
      </c>
      <c r="D90" s="58" t="s">
        <v>279</v>
      </c>
      <c r="E90" s="74">
        <f t="shared" si="2"/>
        <v>120.95867768595043</v>
      </c>
      <c r="F90" s="75">
        <f t="shared" si="3"/>
        <v>25.40132231404959</v>
      </c>
      <c r="G90" s="74">
        <v>146.36000000000001</v>
      </c>
      <c r="H90" s="76" t="s">
        <v>274</v>
      </c>
      <c r="I90" s="58" t="s">
        <v>11</v>
      </c>
    </row>
    <row r="91" spans="1:9" s="56" customFormat="1" x14ac:dyDescent="0.25">
      <c r="A91" s="63">
        <v>44158</v>
      </c>
      <c r="B91" s="57" t="s">
        <v>217</v>
      </c>
      <c r="C91" s="61" t="s">
        <v>96</v>
      </c>
      <c r="D91" s="58" t="s">
        <v>279</v>
      </c>
      <c r="E91" s="74">
        <f t="shared" si="2"/>
        <v>2392</v>
      </c>
      <c r="F91" s="75">
        <f t="shared" si="3"/>
        <v>502.32</v>
      </c>
      <c r="G91" s="74">
        <v>2894.32</v>
      </c>
      <c r="H91" s="76" t="s">
        <v>386</v>
      </c>
      <c r="I91" s="58" t="s">
        <v>42</v>
      </c>
    </row>
    <row r="92" spans="1:9" s="8" customFormat="1" x14ac:dyDescent="0.25">
      <c r="A92" s="64">
        <v>44154</v>
      </c>
      <c r="B92" s="59" t="s">
        <v>218</v>
      </c>
      <c r="C92" s="62" t="s">
        <v>86</v>
      </c>
      <c r="D92" s="60" t="s">
        <v>279</v>
      </c>
      <c r="E92" s="75">
        <f t="shared" si="2"/>
        <v>131.24793388429754</v>
      </c>
      <c r="F92" s="75">
        <f t="shared" si="3"/>
        <v>27.562066115702482</v>
      </c>
      <c r="G92" s="75">
        <v>158.81</v>
      </c>
      <c r="H92" s="77" t="s">
        <v>357</v>
      </c>
      <c r="I92" s="60" t="s">
        <v>30</v>
      </c>
    </row>
    <row r="93" spans="1:9" s="56" customFormat="1" x14ac:dyDescent="0.25">
      <c r="A93" s="63">
        <v>44158</v>
      </c>
      <c r="B93" s="57" t="s">
        <v>219</v>
      </c>
      <c r="C93" s="61" t="s">
        <v>594</v>
      </c>
      <c r="D93" s="58" t="s">
        <v>280</v>
      </c>
      <c r="E93" s="74">
        <f t="shared" si="2"/>
        <v>2474.2727272727275</v>
      </c>
      <c r="F93" s="75">
        <f t="shared" si="3"/>
        <v>519.59727272727275</v>
      </c>
      <c r="G93" s="74">
        <v>2993.87</v>
      </c>
      <c r="H93" s="76" t="s">
        <v>278</v>
      </c>
      <c r="I93" s="58" t="s">
        <v>14</v>
      </c>
    </row>
    <row r="94" spans="1:9" s="56" customFormat="1" x14ac:dyDescent="0.25">
      <c r="A94" s="63">
        <v>44158</v>
      </c>
      <c r="B94" s="57" t="s">
        <v>220</v>
      </c>
      <c r="C94" s="61" t="s">
        <v>97</v>
      </c>
      <c r="D94" s="58" t="s">
        <v>280</v>
      </c>
      <c r="E94" s="74">
        <f t="shared" si="2"/>
        <v>879.89256198347118</v>
      </c>
      <c r="F94" s="75">
        <f t="shared" si="3"/>
        <v>184.77743801652895</v>
      </c>
      <c r="G94" s="74">
        <v>1064.67</v>
      </c>
      <c r="H94" s="76" t="s">
        <v>278</v>
      </c>
      <c r="I94" s="58" t="s">
        <v>14</v>
      </c>
    </row>
    <row r="95" spans="1:9" s="56" customFormat="1" x14ac:dyDescent="0.25">
      <c r="A95" s="63">
        <v>44158</v>
      </c>
      <c r="B95" s="57" t="s">
        <v>221</v>
      </c>
      <c r="C95" s="61" t="s">
        <v>90</v>
      </c>
      <c r="D95" s="58" t="s">
        <v>280</v>
      </c>
      <c r="E95" s="74">
        <f t="shared" si="2"/>
        <v>44.983471074380169</v>
      </c>
      <c r="F95" s="75">
        <f t="shared" si="3"/>
        <v>9.4465289256198357</v>
      </c>
      <c r="G95" s="74">
        <v>54.43</v>
      </c>
      <c r="H95" s="76" t="s">
        <v>340</v>
      </c>
      <c r="I95" s="58" t="s">
        <v>21</v>
      </c>
    </row>
    <row r="96" spans="1:9" s="56" customFormat="1" x14ac:dyDescent="0.25">
      <c r="A96" s="63">
        <v>44158</v>
      </c>
      <c r="B96" s="57" t="s">
        <v>222</v>
      </c>
      <c r="C96" s="61" t="s">
        <v>98</v>
      </c>
      <c r="D96" s="58" t="s">
        <v>279</v>
      </c>
      <c r="E96" s="74">
        <f t="shared" si="2"/>
        <v>2400.6363636363635</v>
      </c>
      <c r="F96" s="75">
        <f t="shared" si="3"/>
        <v>504.1336363636363</v>
      </c>
      <c r="G96" s="74">
        <v>2904.77</v>
      </c>
      <c r="H96" s="76" t="s">
        <v>321</v>
      </c>
      <c r="I96" s="58" t="s">
        <v>23</v>
      </c>
    </row>
    <row r="97" spans="1:9" s="56" customFormat="1" x14ac:dyDescent="0.25">
      <c r="A97" s="63">
        <v>44158</v>
      </c>
      <c r="B97" s="57" t="s">
        <v>223</v>
      </c>
      <c r="C97" s="61" t="s">
        <v>99</v>
      </c>
      <c r="D97" s="58" t="s">
        <v>280</v>
      </c>
      <c r="E97" s="74">
        <f t="shared" si="2"/>
        <v>190.08264462809919</v>
      </c>
      <c r="F97" s="75">
        <f t="shared" si="3"/>
        <v>39.917355371900825</v>
      </c>
      <c r="G97" s="74">
        <v>230</v>
      </c>
      <c r="H97" s="76" t="s">
        <v>321</v>
      </c>
      <c r="I97" s="58" t="s">
        <v>23</v>
      </c>
    </row>
    <row r="98" spans="1:9" s="56" customFormat="1" x14ac:dyDescent="0.25">
      <c r="A98" s="63">
        <v>44159</v>
      </c>
      <c r="B98" s="57" t="s">
        <v>224</v>
      </c>
      <c r="C98" s="61" t="s">
        <v>595</v>
      </c>
      <c r="D98" s="58" t="s">
        <v>280</v>
      </c>
      <c r="E98" s="74">
        <f t="shared" si="2"/>
        <v>59.090909090909093</v>
      </c>
      <c r="F98" s="75">
        <f t="shared" si="3"/>
        <v>12.40909090909091</v>
      </c>
      <c r="G98" s="74">
        <v>71.5</v>
      </c>
      <c r="H98" s="76" t="s">
        <v>337</v>
      </c>
      <c r="I98" s="58" t="s">
        <v>19</v>
      </c>
    </row>
    <row r="99" spans="1:9" s="56" customFormat="1" x14ac:dyDescent="0.25">
      <c r="A99" s="63">
        <v>44158</v>
      </c>
      <c r="B99" s="57" t="s">
        <v>225</v>
      </c>
      <c r="C99" s="61" t="s">
        <v>100</v>
      </c>
      <c r="D99" s="58" t="s">
        <v>279</v>
      </c>
      <c r="E99" s="74">
        <f t="shared" si="2"/>
        <v>1665.7190082644629</v>
      </c>
      <c r="F99" s="75">
        <f t="shared" si="3"/>
        <v>349.8009917355372</v>
      </c>
      <c r="G99" s="74">
        <v>2015.52</v>
      </c>
      <c r="H99" s="76" t="s">
        <v>379</v>
      </c>
      <c r="I99" s="58" t="s">
        <v>387</v>
      </c>
    </row>
    <row r="100" spans="1:9" s="56" customFormat="1" x14ac:dyDescent="0.25">
      <c r="A100" s="63">
        <v>44158</v>
      </c>
      <c r="B100" s="57" t="s">
        <v>226</v>
      </c>
      <c r="C100" s="61" t="s">
        <v>101</v>
      </c>
      <c r="D100" s="58" t="s">
        <v>279</v>
      </c>
      <c r="E100" s="74">
        <f t="shared" si="2"/>
        <v>270</v>
      </c>
      <c r="F100" s="75">
        <f t="shared" si="3"/>
        <v>56.699999999999996</v>
      </c>
      <c r="G100" s="74">
        <v>326.7</v>
      </c>
      <c r="H100" s="76" t="s">
        <v>388</v>
      </c>
      <c r="I100" s="58" t="s">
        <v>43</v>
      </c>
    </row>
    <row r="101" spans="1:9" s="56" customFormat="1" x14ac:dyDescent="0.25">
      <c r="A101" s="63">
        <v>44159</v>
      </c>
      <c r="B101" s="57" t="s">
        <v>227</v>
      </c>
      <c r="C101" s="61" t="s">
        <v>102</v>
      </c>
      <c r="D101" s="58" t="s">
        <v>279</v>
      </c>
      <c r="E101" s="74">
        <f t="shared" si="2"/>
        <v>147.82644628099175</v>
      </c>
      <c r="F101" s="75">
        <f t="shared" si="3"/>
        <v>31.043553719008266</v>
      </c>
      <c r="G101" s="74">
        <v>178.87</v>
      </c>
      <c r="H101" s="76" t="s">
        <v>353</v>
      </c>
      <c r="I101" s="58" t="s">
        <v>25</v>
      </c>
    </row>
    <row r="102" spans="1:9" s="56" customFormat="1" x14ac:dyDescent="0.25">
      <c r="A102" s="63">
        <v>44165</v>
      </c>
      <c r="B102" s="57" t="s">
        <v>228</v>
      </c>
      <c r="C102" s="61" t="s">
        <v>103</v>
      </c>
      <c r="D102" s="58" t="s">
        <v>279</v>
      </c>
      <c r="E102" s="74">
        <f t="shared" si="2"/>
        <v>2379.0991735537191</v>
      </c>
      <c r="F102" s="75">
        <f t="shared" si="3"/>
        <v>499.61082644628101</v>
      </c>
      <c r="G102" s="74">
        <v>2878.71</v>
      </c>
      <c r="H102" s="76" t="s">
        <v>312</v>
      </c>
      <c r="I102" s="58" t="s">
        <v>344</v>
      </c>
    </row>
    <row r="103" spans="1:9" s="56" customFormat="1" x14ac:dyDescent="0.25">
      <c r="A103" s="63">
        <v>44165</v>
      </c>
      <c r="B103" s="57" t="s">
        <v>229</v>
      </c>
      <c r="C103" s="61" t="s">
        <v>104</v>
      </c>
      <c r="D103" s="58" t="s">
        <v>279</v>
      </c>
      <c r="E103" s="74">
        <f t="shared" si="2"/>
        <v>542.09917355371908</v>
      </c>
      <c r="F103" s="75">
        <f t="shared" si="3"/>
        <v>113.840826446281</v>
      </c>
      <c r="G103" s="74">
        <v>655.94</v>
      </c>
      <c r="H103" s="76" t="s">
        <v>321</v>
      </c>
      <c r="I103" s="58" t="s">
        <v>23</v>
      </c>
    </row>
    <row r="104" spans="1:9" s="56" customFormat="1" x14ac:dyDescent="0.25">
      <c r="A104" s="63">
        <v>44165</v>
      </c>
      <c r="B104" s="57" t="s">
        <v>230</v>
      </c>
      <c r="C104" s="61" t="s">
        <v>105</v>
      </c>
      <c r="D104" s="58" t="s">
        <v>279</v>
      </c>
      <c r="E104" s="74">
        <f t="shared" si="2"/>
        <v>1734.6033057851239</v>
      </c>
      <c r="F104" s="75">
        <f t="shared" si="3"/>
        <v>364.266694214876</v>
      </c>
      <c r="G104" s="74">
        <v>2098.87</v>
      </c>
      <c r="H104" s="76" t="s">
        <v>272</v>
      </c>
      <c r="I104" s="58" t="s">
        <v>271</v>
      </c>
    </row>
    <row r="105" spans="1:9" s="56" customFormat="1" x14ac:dyDescent="0.25">
      <c r="A105" s="63">
        <v>44165</v>
      </c>
      <c r="B105" s="57" t="s">
        <v>231</v>
      </c>
      <c r="C105" s="61" t="s">
        <v>596</v>
      </c>
      <c r="D105" s="58" t="s">
        <v>280</v>
      </c>
      <c r="E105" s="74">
        <f t="shared" si="2"/>
        <v>289</v>
      </c>
      <c r="F105" s="75">
        <f t="shared" si="3"/>
        <v>60.69</v>
      </c>
      <c r="G105" s="74">
        <v>349.69</v>
      </c>
      <c r="H105" s="76" t="s">
        <v>370</v>
      </c>
      <c r="I105" s="58" t="s">
        <v>40</v>
      </c>
    </row>
    <row r="106" spans="1:9" s="56" customFormat="1" x14ac:dyDescent="0.25">
      <c r="A106" s="63">
        <v>44165</v>
      </c>
      <c r="B106" s="57" t="s">
        <v>232</v>
      </c>
      <c r="C106" s="61" t="s">
        <v>106</v>
      </c>
      <c r="D106" s="58" t="s">
        <v>279</v>
      </c>
      <c r="E106" s="74">
        <f t="shared" si="2"/>
        <v>45.000000000000007</v>
      </c>
      <c r="F106" s="75">
        <f t="shared" si="3"/>
        <v>9.4500000000000011</v>
      </c>
      <c r="G106" s="74">
        <v>54.45</v>
      </c>
      <c r="H106" s="76" t="s">
        <v>274</v>
      </c>
      <c r="I106" s="58" t="s">
        <v>11</v>
      </c>
    </row>
    <row r="107" spans="1:9" s="8" customFormat="1" x14ac:dyDescent="0.25">
      <c r="A107" s="64">
        <v>44161</v>
      </c>
      <c r="B107" s="59" t="s">
        <v>233</v>
      </c>
      <c r="C107" s="62" t="s">
        <v>107</v>
      </c>
      <c r="D107" s="60" t="s">
        <v>279</v>
      </c>
      <c r="E107" s="75">
        <f>G107/1.04</f>
        <v>214</v>
      </c>
      <c r="F107" s="75">
        <f>E107*0.04</f>
        <v>8.56</v>
      </c>
      <c r="G107" s="75">
        <v>222.56</v>
      </c>
      <c r="H107" s="77" t="s">
        <v>319</v>
      </c>
      <c r="I107" s="60" t="s">
        <v>24</v>
      </c>
    </row>
    <row r="108" spans="1:9" s="56" customFormat="1" x14ac:dyDescent="0.25">
      <c r="A108" s="63">
        <v>44165</v>
      </c>
      <c r="B108" s="57" t="s">
        <v>234</v>
      </c>
      <c r="C108" s="61" t="s">
        <v>108</v>
      </c>
      <c r="D108" s="58" t="s">
        <v>279</v>
      </c>
      <c r="E108" s="74">
        <f t="shared" si="2"/>
        <v>28.363636363636363</v>
      </c>
      <c r="F108" s="75">
        <f t="shared" si="3"/>
        <v>5.9563636363636361</v>
      </c>
      <c r="G108" s="74">
        <v>34.32</v>
      </c>
      <c r="H108" s="76" t="s">
        <v>328</v>
      </c>
      <c r="I108" s="58" t="s">
        <v>15</v>
      </c>
    </row>
    <row r="109" spans="1:9" s="56" customFormat="1" x14ac:dyDescent="0.25">
      <c r="A109" s="63">
        <v>44165</v>
      </c>
      <c r="B109" s="57" t="s">
        <v>235</v>
      </c>
      <c r="C109" s="61" t="s">
        <v>597</v>
      </c>
      <c r="D109" s="58" t="s">
        <v>280</v>
      </c>
      <c r="E109" s="74">
        <f t="shared" si="2"/>
        <v>177.71900826446281</v>
      </c>
      <c r="F109" s="75">
        <f t="shared" si="3"/>
        <v>37.320991735537191</v>
      </c>
      <c r="G109" s="74">
        <v>215.04</v>
      </c>
      <c r="H109" s="76" t="s">
        <v>278</v>
      </c>
      <c r="I109" s="58" t="s">
        <v>14</v>
      </c>
    </row>
    <row r="110" spans="1:9" s="8" customFormat="1" x14ac:dyDescent="0.25">
      <c r="A110" s="64">
        <v>44162</v>
      </c>
      <c r="B110" s="59" t="s">
        <v>236</v>
      </c>
      <c r="C110" s="62" t="s">
        <v>109</v>
      </c>
      <c r="D110" s="60" t="s">
        <v>279</v>
      </c>
      <c r="E110" s="75">
        <f t="shared" si="2"/>
        <v>40</v>
      </c>
      <c r="F110" s="75">
        <f t="shared" si="3"/>
        <v>8.4</v>
      </c>
      <c r="G110" s="75">
        <v>48.4</v>
      </c>
      <c r="H110" s="77" t="s">
        <v>369</v>
      </c>
      <c r="I110" s="60" t="s">
        <v>44</v>
      </c>
    </row>
    <row r="111" spans="1:9" s="56" customFormat="1" x14ac:dyDescent="0.25">
      <c r="A111" s="63">
        <v>44166</v>
      </c>
      <c r="B111" s="57" t="s">
        <v>237</v>
      </c>
      <c r="C111" s="61" t="s">
        <v>598</v>
      </c>
      <c r="D111" s="58" t="s">
        <v>279</v>
      </c>
      <c r="E111" s="74">
        <f t="shared" si="2"/>
        <v>2400</v>
      </c>
      <c r="F111" s="75">
        <f t="shared" si="3"/>
        <v>504</v>
      </c>
      <c r="G111" s="74">
        <v>2904</v>
      </c>
      <c r="H111" s="76" t="s">
        <v>368</v>
      </c>
      <c r="I111" s="58" t="s">
        <v>45</v>
      </c>
    </row>
    <row r="112" spans="1:9" s="56" customFormat="1" x14ac:dyDescent="0.25">
      <c r="A112" s="63">
        <v>44167</v>
      </c>
      <c r="B112" s="57" t="s">
        <v>238</v>
      </c>
      <c r="C112" s="61" t="s">
        <v>599</v>
      </c>
      <c r="D112" s="58" t="s">
        <v>280</v>
      </c>
      <c r="E112" s="74">
        <f t="shared" si="2"/>
        <v>735</v>
      </c>
      <c r="F112" s="75">
        <f t="shared" si="3"/>
        <v>154.35</v>
      </c>
      <c r="G112" s="74">
        <v>889.35</v>
      </c>
      <c r="H112" s="76" t="s">
        <v>320</v>
      </c>
      <c r="I112" s="58" t="s">
        <v>29</v>
      </c>
    </row>
    <row r="113" spans="1:9" s="56" customFormat="1" x14ac:dyDescent="0.25">
      <c r="A113" s="63">
        <v>44167</v>
      </c>
      <c r="B113" s="57" t="s">
        <v>239</v>
      </c>
      <c r="C113" s="61" t="s">
        <v>110</v>
      </c>
      <c r="D113" s="58" t="s">
        <v>279</v>
      </c>
      <c r="E113" s="74">
        <f t="shared" si="2"/>
        <v>1746</v>
      </c>
      <c r="F113" s="75">
        <f t="shared" si="3"/>
        <v>366.65999999999997</v>
      </c>
      <c r="G113" s="74">
        <v>2112.66</v>
      </c>
      <c r="H113" s="76" t="s">
        <v>367</v>
      </c>
      <c r="I113" s="58" t="s">
        <v>46</v>
      </c>
    </row>
    <row r="114" spans="1:9" s="56" customFormat="1" x14ac:dyDescent="0.25">
      <c r="A114" s="63">
        <v>44167</v>
      </c>
      <c r="B114" s="57" t="s">
        <v>240</v>
      </c>
      <c r="C114" s="61" t="s">
        <v>111</v>
      </c>
      <c r="D114" s="58" t="s">
        <v>279</v>
      </c>
      <c r="E114" s="74">
        <f t="shared" si="2"/>
        <v>790</v>
      </c>
      <c r="F114" s="75">
        <f t="shared" si="3"/>
        <v>165.9</v>
      </c>
      <c r="G114" s="74">
        <v>955.9</v>
      </c>
      <c r="H114" s="76" t="s">
        <v>366</v>
      </c>
      <c r="I114" s="58" t="s">
        <v>47</v>
      </c>
    </row>
    <row r="115" spans="1:9" s="56" customFormat="1" x14ac:dyDescent="0.25">
      <c r="A115" s="63">
        <v>44167</v>
      </c>
      <c r="B115" s="57" t="s">
        <v>241</v>
      </c>
      <c r="C115" s="61" t="s">
        <v>112</v>
      </c>
      <c r="D115" s="58" t="s">
        <v>279</v>
      </c>
      <c r="E115" s="74">
        <f t="shared" si="2"/>
        <v>824.50413223140492</v>
      </c>
      <c r="F115" s="75">
        <f t="shared" si="3"/>
        <v>173.14586776859502</v>
      </c>
      <c r="G115" s="74">
        <v>997.65</v>
      </c>
      <c r="H115" s="76" t="s">
        <v>331</v>
      </c>
      <c r="I115" s="58" t="s">
        <v>17</v>
      </c>
    </row>
    <row r="116" spans="1:9" s="8" customFormat="1" x14ac:dyDescent="0.25">
      <c r="A116" s="64">
        <v>44168</v>
      </c>
      <c r="B116" s="59" t="s">
        <v>242</v>
      </c>
      <c r="C116" s="62" t="s">
        <v>113</v>
      </c>
      <c r="D116" s="60" t="s">
        <v>280</v>
      </c>
      <c r="E116" s="75">
        <f t="shared" si="2"/>
        <v>77.892561983471083</v>
      </c>
      <c r="F116" s="75">
        <f t="shared" si="3"/>
        <v>16.357438016528928</v>
      </c>
      <c r="G116" s="75">
        <v>94.25</v>
      </c>
      <c r="H116" s="77" t="s">
        <v>365</v>
      </c>
      <c r="I116" s="60" t="s">
        <v>48</v>
      </c>
    </row>
    <row r="117" spans="1:9" s="56" customFormat="1" x14ac:dyDescent="0.25">
      <c r="A117" s="63">
        <v>44169</v>
      </c>
      <c r="B117" s="57" t="s">
        <v>243</v>
      </c>
      <c r="C117" s="61" t="s">
        <v>114</v>
      </c>
      <c r="D117" s="58" t="s">
        <v>279</v>
      </c>
      <c r="E117" s="74">
        <f t="shared" si="2"/>
        <v>1200</v>
      </c>
      <c r="F117" s="75">
        <f t="shared" si="3"/>
        <v>252</v>
      </c>
      <c r="G117" s="74">
        <v>1452</v>
      </c>
      <c r="H117" s="76" t="s">
        <v>364</v>
      </c>
      <c r="I117" s="58" t="s">
        <v>363</v>
      </c>
    </row>
    <row r="118" spans="1:9" s="56" customFormat="1" x14ac:dyDescent="0.25">
      <c r="A118" s="63">
        <v>44169</v>
      </c>
      <c r="B118" s="57" t="s">
        <v>244</v>
      </c>
      <c r="C118" s="61" t="s">
        <v>73</v>
      </c>
      <c r="D118" s="58" t="s">
        <v>280</v>
      </c>
      <c r="E118" s="74">
        <f>G118/1.1</f>
        <v>91.8</v>
      </c>
      <c r="F118" s="75">
        <f>E118*0.1</f>
        <v>9.18</v>
      </c>
      <c r="G118" s="74">
        <v>100.98</v>
      </c>
      <c r="H118" s="76" t="s">
        <v>358</v>
      </c>
      <c r="I118" s="58" t="s">
        <v>26</v>
      </c>
    </row>
    <row r="119" spans="1:9" s="56" customFormat="1" x14ac:dyDescent="0.25">
      <c r="A119" s="63">
        <v>44175</v>
      </c>
      <c r="B119" s="57" t="s">
        <v>245</v>
      </c>
      <c r="C119" s="61" t="s">
        <v>600</v>
      </c>
      <c r="D119" s="58" t="s">
        <v>280</v>
      </c>
      <c r="E119" s="74">
        <f t="shared" si="2"/>
        <v>351.81818181818181</v>
      </c>
      <c r="F119" s="75">
        <f t="shared" si="3"/>
        <v>73.881818181818176</v>
      </c>
      <c r="G119" s="74">
        <v>425.7</v>
      </c>
      <c r="H119" s="76" t="s">
        <v>356</v>
      </c>
      <c r="I119" s="58" t="s">
        <v>355</v>
      </c>
    </row>
    <row r="120" spans="1:9" s="56" customFormat="1" x14ac:dyDescent="0.25">
      <c r="A120" s="63">
        <v>44175</v>
      </c>
      <c r="B120" s="57" t="s">
        <v>246</v>
      </c>
      <c r="C120" s="61" t="s">
        <v>115</v>
      </c>
      <c r="D120" s="58" t="s">
        <v>279</v>
      </c>
      <c r="E120" s="74">
        <f t="shared" si="2"/>
        <v>415</v>
      </c>
      <c r="F120" s="75">
        <f t="shared" si="3"/>
        <v>87.149999999999991</v>
      </c>
      <c r="G120" s="74">
        <v>502.15</v>
      </c>
      <c r="H120" s="76" t="s">
        <v>356</v>
      </c>
      <c r="I120" s="58" t="s">
        <v>355</v>
      </c>
    </row>
    <row r="121" spans="1:9" s="56" customFormat="1" x14ac:dyDescent="0.25">
      <c r="A121" s="63">
        <v>44175</v>
      </c>
      <c r="B121" s="57" t="s">
        <v>247</v>
      </c>
      <c r="C121" s="61" t="s">
        <v>75</v>
      </c>
      <c r="D121" s="58" t="s">
        <v>280</v>
      </c>
      <c r="E121" s="74">
        <f t="shared" si="2"/>
        <v>511.23966942148763</v>
      </c>
      <c r="F121" s="75">
        <f t="shared" si="3"/>
        <v>107.3603305785124</v>
      </c>
      <c r="G121" s="74">
        <v>618.6</v>
      </c>
      <c r="H121" s="76" t="s">
        <v>362</v>
      </c>
      <c r="I121" s="58" t="s">
        <v>27</v>
      </c>
    </row>
    <row r="122" spans="1:9" s="56" customFormat="1" x14ac:dyDescent="0.25">
      <c r="A122" s="63">
        <v>44175</v>
      </c>
      <c r="B122" s="57" t="s">
        <v>248</v>
      </c>
      <c r="C122" s="61" t="s">
        <v>116</v>
      </c>
      <c r="D122" s="58" t="s">
        <v>280</v>
      </c>
      <c r="E122" s="74">
        <f t="shared" si="2"/>
        <v>337.24793388429754</v>
      </c>
      <c r="F122" s="75">
        <f t="shared" si="3"/>
        <v>70.822066115702484</v>
      </c>
      <c r="G122" s="74">
        <v>408.07</v>
      </c>
      <c r="H122" s="76" t="s">
        <v>361</v>
      </c>
      <c r="I122" s="58" t="s">
        <v>49</v>
      </c>
    </row>
    <row r="123" spans="1:9" s="56" customFormat="1" x14ac:dyDescent="0.25">
      <c r="A123" s="63">
        <v>44181</v>
      </c>
      <c r="B123" s="57" t="s">
        <v>249</v>
      </c>
      <c r="C123" s="61" t="s">
        <v>117</v>
      </c>
      <c r="D123" s="58" t="s">
        <v>280</v>
      </c>
      <c r="E123" s="74">
        <f t="shared" si="2"/>
        <v>1.7685950413223142</v>
      </c>
      <c r="F123" s="75">
        <f t="shared" si="3"/>
        <v>0.37140495867768597</v>
      </c>
      <c r="G123" s="74">
        <v>2.14</v>
      </c>
      <c r="H123" s="76" t="s">
        <v>278</v>
      </c>
      <c r="I123" s="58" t="s">
        <v>14</v>
      </c>
    </row>
    <row r="124" spans="1:9" s="56" customFormat="1" x14ac:dyDescent="0.25">
      <c r="A124" s="63">
        <v>44180</v>
      </c>
      <c r="B124" s="57" t="s">
        <v>250</v>
      </c>
      <c r="C124" s="61" t="s">
        <v>118</v>
      </c>
      <c r="D124" s="58" t="s">
        <v>279</v>
      </c>
      <c r="E124" s="74">
        <f t="shared" si="2"/>
        <v>1129.2231404958677</v>
      </c>
      <c r="F124" s="75">
        <f t="shared" si="3"/>
        <v>237.13685950413222</v>
      </c>
      <c r="G124" s="74">
        <v>1366.36</v>
      </c>
      <c r="H124" s="76" t="s">
        <v>314</v>
      </c>
      <c r="I124" s="58" t="s">
        <v>18</v>
      </c>
    </row>
    <row r="125" spans="1:9" s="8" customFormat="1" x14ac:dyDescent="0.25">
      <c r="A125" s="64">
        <v>44181</v>
      </c>
      <c r="B125" s="59" t="s">
        <v>251</v>
      </c>
      <c r="C125" s="62" t="s">
        <v>65</v>
      </c>
      <c r="D125" s="60" t="s">
        <v>280</v>
      </c>
      <c r="E125" s="75">
        <v>237.11</v>
      </c>
      <c r="F125" s="75">
        <f>5.13+10.9</f>
        <v>16.03</v>
      </c>
      <c r="G125" s="75">
        <v>253.14</v>
      </c>
      <c r="H125" s="77" t="s">
        <v>341</v>
      </c>
      <c r="I125" s="60" t="s">
        <v>22</v>
      </c>
    </row>
    <row r="126" spans="1:9" s="56" customFormat="1" x14ac:dyDescent="0.25">
      <c r="A126" s="63">
        <v>44181</v>
      </c>
      <c r="B126" s="57" t="s">
        <v>252</v>
      </c>
      <c r="C126" s="61" t="s">
        <v>119</v>
      </c>
      <c r="D126" s="58" t="s">
        <v>280</v>
      </c>
      <c r="E126" s="74">
        <f t="shared" si="2"/>
        <v>1989</v>
      </c>
      <c r="F126" s="75">
        <f t="shared" si="3"/>
        <v>417.69</v>
      </c>
      <c r="G126" s="74">
        <v>2406.69</v>
      </c>
      <c r="H126" s="76" t="s">
        <v>360</v>
      </c>
      <c r="I126" s="58" t="s">
        <v>36</v>
      </c>
    </row>
    <row r="127" spans="1:9" s="56" customFormat="1" x14ac:dyDescent="0.25">
      <c r="A127" s="63">
        <v>44181</v>
      </c>
      <c r="B127" s="57" t="s">
        <v>253</v>
      </c>
      <c r="C127" s="61" t="s">
        <v>120</v>
      </c>
      <c r="D127" s="58" t="s">
        <v>279</v>
      </c>
      <c r="E127" s="74">
        <f t="shared" si="2"/>
        <v>1660</v>
      </c>
      <c r="F127" s="75">
        <f t="shared" si="3"/>
        <v>348.59999999999997</v>
      </c>
      <c r="G127" s="74">
        <v>2008.6</v>
      </c>
      <c r="H127" s="76" t="s">
        <v>360</v>
      </c>
      <c r="I127" s="58" t="s">
        <v>36</v>
      </c>
    </row>
    <row r="128" spans="1:9" s="56" customFormat="1" x14ac:dyDescent="0.25">
      <c r="A128" s="63">
        <v>44183</v>
      </c>
      <c r="B128" s="57" t="s">
        <v>254</v>
      </c>
      <c r="C128" s="61" t="s">
        <v>284</v>
      </c>
      <c r="D128" s="58" t="s">
        <v>279</v>
      </c>
      <c r="E128" s="74">
        <f t="shared" si="2"/>
        <v>125.85123966942149</v>
      </c>
      <c r="F128" s="75">
        <f t="shared" si="3"/>
        <v>26.428760330578513</v>
      </c>
      <c r="G128" s="74">
        <v>152.28</v>
      </c>
      <c r="H128" s="76" t="s">
        <v>328</v>
      </c>
      <c r="I128" s="58" t="s">
        <v>15</v>
      </c>
    </row>
    <row r="129" spans="1:9" s="56" customFormat="1" x14ac:dyDescent="0.25">
      <c r="A129" s="63">
        <v>44181</v>
      </c>
      <c r="B129" s="57" t="s">
        <v>255</v>
      </c>
      <c r="C129" s="61" t="s">
        <v>121</v>
      </c>
      <c r="D129" s="58" t="s">
        <v>279</v>
      </c>
      <c r="E129" s="74">
        <f t="shared" si="2"/>
        <v>1600</v>
      </c>
      <c r="F129" s="75">
        <f t="shared" si="3"/>
        <v>336</v>
      </c>
      <c r="G129" s="74">
        <v>1936</v>
      </c>
      <c r="H129" s="76" t="s">
        <v>359</v>
      </c>
      <c r="I129" s="58" t="s">
        <v>50</v>
      </c>
    </row>
    <row r="130" spans="1:9" s="56" customFormat="1" x14ac:dyDescent="0.25">
      <c r="A130" s="63">
        <v>44181</v>
      </c>
      <c r="B130" s="57" t="s">
        <v>256</v>
      </c>
      <c r="C130" s="61" t="s">
        <v>122</v>
      </c>
      <c r="D130" s="58" t="s">
        <v>280</v>
      </c>
      <c r="E130" s="74">
        <f t="shared" si="2"/>
        <v>2150</v>
      </c>
      <c r="F130" s="75">
        <f t="shared" si="3"/>
        <v>451.5</v>
      </c>
      <c r="G130" s="74">
        <v>2601.5</v>
      </c>
      <c r="H130" s="76" t="s">
        <v>356</v>
      </c>
      <c r="I130" s="58" t="s">
        <v>355</v>
      </c>
    </row>
    <row r="131" spans="1:9" s="56" customFormat="1" x14ac:dyDescent="0.25">
      <c r="A131" s="63">
        <v>44182</v>
      </c>
      <c r="B131" s="57" t="s">
        <v>257</v>
      </c>
      <c r="C131" s="61" t="s">
        <v>123</v>
      </c>
      <c r="D131" s="58" t="s">
        <v>280</v>
      </c>
      <c r="E131" s="74">
        <f t="shared" si="2"/>
        <v>465</v>
      </c>
      <c r="F131" s="75">
        <f t="shared" si="3"/>
        <v>97.649999999999991</v>
      </c>
      <c r="G131" s="74">
        <v>562.65</v>
      </c>
      <c r="H131" s="76" t="s">
        <v>324</v>
      </c>
      <c r="I131" s="58" t="s">
        <v>51</v>
      </c>
    </row>
    <row r="132" spans="1:9" s="56" customFormat="1" x14ac:dyDescent="0.25">
      <c r="A132" s="63">
        <v>44182</v>
      </c>
      <c r="B132" s="57" t="s">
        <v>258</v>
      </c>
      <c r="C132" s="61" t="s">
        <v>601</v>
      </c>
      <c r="D132" s="58" t="s">
        <v>280</v>
      </c>
      <c r="E132" s="74">
        <f t="shared" si="2"/>
        <v>77.950413223140487</v>
      </c>
      <c r="F132" s="75">
        <f t="shared" si="3"/>
        <v>16.369586776859503</v>
      </c>
      <c r="G132" s="74">
        <v>94.32</v>
      </c>
      <c r="H132" s="76" t="s">
        <v>273</v>
      </c>
      <c r="I132" s="58" t="s">
        <v>12</v>
      </c>
    </row>
    <row r="133" spans="1:9" s="8" customFormat="1" x14ac:dyDescent="0.25">
      <c r="A133" s="64">
        <v>44186</v>
      </c>
      <c r="B133" s="59" t="s">
        <v>259</v>
      </c>
      <c r="C133" s="62" t="s">
        <v>602</v>
      </c>
      <c r="D133" s="60" t="s">
        <v>280</v>
      </c>
      <c r="E133" s="75">
        <v>2685.9</v>
      </c>
      <c r="F133" s="75">
        <f>85.68+114.22</f>
        <v>199.9</v>
      </c>
      <c r="G133" s="75">
        <v>2885.8</v>
      </c>
      <c r="H133" s="77" t="s">
        <v>278</v>
      </c>
      <c r="I133" s="60" t="s">
        <v>14</v>
      </c>
    </row>
    <row r="134" spans="1:9" s="56" customFormat="1" x14ac:dyDescent="0.25">
      <c r="A134" s="63">
        <v>44183</v>
      </c>
      <c r="B134" s="57" t="s">
        <v>260</v>
      </c>
      <c r="C134" s="61" t="s">
        <v>124</v>
      </c>
      <c r="D134" s="58" t="s">
        <v>279</v>
      </c>
      <c r="E134" s="74">
        <f t="shared" si="2"/>
        <v>1500</v>
      </c>
      <c r="F134" s="75">
        <f t="shared" si="3"/>
        <v>315</v>
      </c>
      <c r="G134" s="74">
        <v>1815</v>
      </c>
      <c r="H134" s="76" t="s">
        <v>354</v>
      </c>
      <c r="I134" s="58" t="s">
        <v>52</v>
      </c>
    </row>
    <row r="135" spans="1:9" s="56" customFormat="1" x14ac:dyDescent="0.25">
      <c r="A135" s="63">
        <v>44183</v>
      </c>
      <c r="B135" s="57" t="s">
        <v>261</v>
      </c>
      <c r="C135" s="58" t="s">
        <v>125</v>
      </c>
      <c r="D135" s="58" t="s">
        <v>279</v>
      </c>
      <c r="E135" s="74">
        <f t="shared" ref="E135:E196" si="4">G135/1.21</f>
        <v>52.396694214876035</v>
      </c>
      <c r="F135" s="75">
        <f t="shared" ref="F135:F196" si="5">E135*0.21</f>
        <v>11.003305785123967</v>
      </c>
      <c r="G135" s="74">
        <v>63.4</v>
      </c>
      <c r="H135" s="76" t="s">
        <v>353</v>
      </c>
      <c r="I135" s="58" t="s">
        <v>25</v>
      </c>
    </row>
    <row r="136" spans="1:9" s="56" customFormat="1" x14ac:dyDescent="0.25">
      <c r="A136" s="63">
        <v>44187</v>
      </c>
      <c r="B136" s="57" t="s">
        <v>262</v>
      </c>
      <c r="C136" s="58" t="s">
        <v>126</v>
      </c>
      <c r="D136" s="58" t="s">
        <v>280</v>
      </c>
      <c r="E136" s="74">
        <f t="shared" si="4"/>
        <v>2220.6198347107438</v>
      </c>
      <c r="F136" s="75">
        <f t="shared" si="5"/>
        <v>466.33016528925617</v>
      </c>
      <c r="G136" s="74">
        <v>2686.95</v>
      </c>
      <c r="H136" s="76" t="s">
        <v>278</v>
      </c>
      <c r="I136" s="58" t="s">
        <v>14</v>
      </c>
    </row>
    <row r="137" spans="1:9" s="56" customFormat="1" x14ac:dyDescent="0.25">
      <c r="A137" s="63">
        <v>44187</v>
      </c>
      <c r="B137" s="57" t="s">
        <v>263</v>
      </c>
      <c r="C137" s="58" t="s">
        <v>603</v>
      </c>
      <c r="D137" s="58" t="s">
        <v>280</v>
      </c>
      <c r="E137" s="74">
        <f t="shared" si="4"/>
        <v>2353.6033057851241</v>
      </c>
      <c r="F137" s="75">
        <f t="shared" si="5"/>
        <v>494.25669421487606</v>
      </c>
      <c r="G137" s="74">
        <v>2847.86</v>
      </c>
      <c r="H137" s="76" t="s">
        <v>328</v>
      </c>
      <c r="I137" s="58" t="s">
        <v>15</v>
      </c>
    </row>
    <row r="138" spans="1:9" s="56" customFormat="1" x14ac:dyDescent="0.25">
      <c r="A138" s="63">
        <v>44193</v>
      </c>
      <c r="B138" s="57" t="s">
        <v>264</v>
      </c>
      <c r="C138" s="58" t="s">
        <v>127</v>
      </c>
      <c r="D138" s="58" t="s">
        <v>280</v>
      </c>
      <c r="E138" s="74">
        <f t="shared" si="4"/>
        <v>2399.3884297520663</v>
      </c>
      <c r="F138" s="75">
        <f t="shared" si="5"/>
        <v>503.8715702479339</v>
      </c>
      <c r="G138" s="74">
        <v>2903.26</v>
      </c>
      <c r="H138" s="76" t="s">
        <v>278</v>
      </c>
      <c r="I138" s="58" t="s">
        <v>14</v>
      </c>
    </row>
    <row r="139" spans="1:9" s="56" customFormat="1" x14ac:dyDescent="0.25">
      <c r="A139" s="63">
        <v>44187</v>
      </c>
      <c r="B139" s="57" t="s">
        <v>265</v>
      </c>
      <c r="C139" s="58" t="s">
        <v>128</v>
      </c>
      <c r="D139" s="58" t="s">
        <v>279</v>
      </c>
      <c r="E139" s="74">
        <f t="shared" si="4"/>
        <v>535</v>
      </c>
      <c r="F139" s="75">
        <f t="shared" si="5"/>
        <v>112.35</v>
      </c>
      <c r="G139" s="74">
        <v>647.35</v>
      </c>
      <c r="H139" s="76" t="s">
        <v>272</v>
      </c>
      <c r="I139" s="58" t="s">
        <v>271</v>
      </c>
    </row>
    <row r="140" spans="1:9" s="56" customFormat="1" x14ac:dyDescent="0.25">
      <c r="A140" s="63">
        <v>44187</v>
      </c>
      <c r="B140" s="57" t="s">
        <v>266</v>
      </c>
      <c r="C140" s="58" t="s">
        <v>566</v>
      </c>
      <c r="D140" s="58" t="s">
        <v>280</v>
      </c>
      <c r="E140" s="74">
        <f t="shared" si="4"/>
        <v>143.81818181818184</v>
      </c>
      <c r="F140" s="75">
        <f t="shared" si="5"/>
        <v>30.201818181818187</v>
      </c>
      <c r="G140" s="74">
        <v>174.02</v>
      </c>
      <c r="H140" s="76" t="s">
        <v>329</v>
      </c>
      <c r="I140" s="58" t="s">
        <v>38</v>
      </c>
    </row>
    <row r="141" spans="1:9" s="56" customFormat="1" x14ac:dyDescent="0.25">
      <c r="A141" s="63">
        <v>44187</v>
      </c>
      <c r="B141" s="57" t="s">
        <v>267</v>
      </c>
      <c r="C141" s="58" t="s">
        <v>129</v>
      </c>
      <c r="D141" s="58" t="s">
        <v>279</v>
      </c>
      <c r="E141" s="74">
        <f t="shared" si="4"/>
        <v>206</v>
      </c>
      <c r="F141" s="75">
        <f t="shared" si="5"/>
        <v>43.26</v>
      </c>
      <c r="G141" s="74">
        <v>249.26</v>
      </c>
      <c r="H141" s="76" t="s">
        <v>352</v>
      </c>
      <c r="I141" s="58" t="s">
        <v>351</v>
      </c>
    </row>
    <row r="142" spans="1:9" s="56" customFormat="1" x14ac:dyDescent="0.25">
      <c r="A142" s="63">
        <v>44187</v>
      </c>
      <c r="B142" s="57" t="s">
        <v>268</v>
      </c>
      <c r="C142" s="58" t="s">
        <v>130</v>
      </c>
      <c r="D142" s="58" t="s">
        <v>280</v>
      </c>
      <c r="E142" s="74">
        <f t="shared" si="4"/>
        <v>992.87603305785137</v>
      </c>
      <c r="F142" s="75">
        <f t="shared" si="5"/>
        <v>208.50396694214879</v>
      </c>
      <c r="G142" s="74">
        <v>1201.3800000000001</v>
      </c>
      <c r="H142" s="76" t="s">
        <v>350</v>
      </c>
      <c r="I142" s="58" t="s">
        <v>53</v>
      </c>
    </row>
    <row r="143" spans="1:9" s="56" customFormat="1" x14ac:dyDescent="0.25">
      <c r="A143" s="63">
        <v>44187</v>
      </c>
      <c r="B143" s="57" t="s">
        <v>269</v>
      </c>
      <c r="C143" s="58" t="s">
        <v>131</v>
      </c>
      <c r="D143" s="58" t="s">
        <v>280</v>
      </c>
      <c r="E143" s="74">
        <f t="shared" si="4"/>
        <v>2428</v>
      </c>
      <c r="F143" s="75">
        <f t="shared" si="5"/>
        <v>509.88</v>
      </c>
      <c r="G143" s="74">
        <v>2937.88</v>
      </c>
      <c r="H143" s="76" t="s">
        <v>272</v>
      </c>
      <c r="I143" s="58" t="s">
        <v>271</v>
      </c>
    </row>
    <row r="144" spans="1:9" s="56" customFormat="1" x14ac:dyDescent="0.25">
      <c r="A144" s="63">
        <v>44193</v>
      </c>
      <c r="B144" s="57" t="s">
        <v>270</v>
      </c>
      <c r="C144" s="58" t="s">
        <v>604</v>
      </c>
      <c r="D144" s="58" t="s">
        <v>280</v>
      </c>
      <c r="E144" s="74">
        <f t="shared" si="4"/>
        <v>184.36363636363637</v>
      </c>
      <c r="F144" s="75">
        <f t="shared" si="5"/>
        <v>38.716363636363639</v>
      </c>
      <c r="G144" s="74">
        <v>223.08</v>
      </c>
      <c r="H144" s="76" t="s">
        <v>330</v>
      </c>
      <c r="I144" s="58" t="s">
        <v>16</v>
      </c>
    </row>
    <row r="145" spans="1:9" s="56" customFormat="1" x14ac:dyDescent="0.25">
      <c r="A145" s="63">
        <v>44109</v>
      </c>
      <c r="B145" s="57" t="s">
        <v>451</v>
      </c>
      <c r="C145" s="58" t="s">
        <v>287</v>
      </c>
      <c r="D145" s="58" t="s">
        <v>309</v>
      </c>
      <c r="E145" s="74">
        <f t="shared" si="4"/>
        <v>3846.4462809917354</v>
      </c>
      <c r="F145" s="75">
        <f t="shared" si="5"/>
        <v>807.7537190082644</v>
      </c>
      <c r="G145" s="74">
        <v>4654.2</v>
      </c>
      <c r="H145" s="76" t="s">
        <v>311</v>
      </c>
      <c r="I145" s="58" t="s">
        <v>20</v>
      </c>
    </row>
    <row r="146" spans="1:9" s="56" customFormat="1" x14ac:dyDescent="0.25">
      <c r="A146" s="63">
        <v>44111</v>
      </c>
      <c r="B146" s="57" t="s">
        <v>452</v>
      </c>
      <c r="C146" s="58" t="s">
        <v>288</v>
      </c>
      <c r="D146" s="58" t="s">
        <v>279</v>
      </c>
      <c r="E146" s="74">
        <f t="shared" si="4"/>
        <v>7935.7355371900831</v>
      </c>
      <c r="F146" s="75">
        <f t="shared" si="5"/>
        <v>1666.5044628099174</v>
      </c>
      <c r="G146" s="74">
        <v>9602.24</v>
      </c>
      <c r="H146" s="76" t="s">
        <v>312</v>
      </c>
      <c r="I146" s="58" t="s">
        <v>344</v>
      </c>
    </row>
    <row r="147" spans="1:9" s="56" customFormat="1" x14ac:dyDescent="0.25">
      <c r="A147" s="63">
        <v>44111</v>
      </c>
      <c r="B147" s="57" t="s">
        <v>453</v>
      </c>
      <c r="C147" s="58" t="s">
        <v>289</v>
      </c>
      <c r="D147" s="58" t="s">
        <v>279</v>
      </c>
      <c r="E147" s="74">
        <f t="shared" si="4"/>
        <v>8000</v>
      </c>
      <c r="F147" s="75">
        <f t="shared" si="5"/>
        <v>1680</v>
      </c>
      <c r="G147" s="74">
        <v>9680</v>
      </c>
      <c r="H147" s="76" t="s">
        <v>313</v>
      </c>
      <c r="I147" s="58" t="s">
        <v>349</v>
      </c>
    </row>
    <row r="148" spans="1:9" s="8" customFormat="1" x14ac:dyDescent="0.25">
      <c r="A148" s="64">
        <v>44124</v>
      </c>
      <c r="B148" s="59" t="s">
        <v>454</v>
      </c>
      <c r="C148" s="60" t="s">
        <v>290</v>
      </c>
      <c r="D148" s="60" t="s">
        <v>309</v>
      </c>
      <c r="E148" s="75">
        <f t="shared" si="4"/>
        <v>2742.05</v>
      </c>
      <c r="F148" s="75">
        <f t="shared" si="5"/>
        <v>575.83050000000003</v>
      </c>
      <c r="G148" s="75">
        <v>3317.8805000000002</v>
      </c>
      <c r="H148" s="77" t="s">
        <v>278</v>
      </c>
      <c r="I148" s="60" t="s">
        <v>14</v>
      </c>
    </row>
    <row r="149" spans="1:9" s="56" customFormat="1" x14ac:dyDescent="0.25">
      <c r="A149" s="63">
        <v>44124</v>
      </c>
      <c r="B149" s="57" t="s">
        <v>455</v>
      </c>
      <c r="C149" s="58" t="s">
        <v>291</v>
      </c>
      <c r="D149" s="58" t="s">
        <v>309</v>
      </c>
      <c r="E149" s="74">
        <f t="shared" si="4"/>
        <v>3734.69</v>
      </c>
      <c r="F149" s="75">
        <f t="shared" si="5"/>
        <v>784.28489999999999</v>
      </c>
      <c r="G149" s="74">
        <v>4518.9749000000002</v>
      </c>
      <c r="H149" s="76" t="s">
        <v>278</v>
      </c>
      <c r="I149" s="58" t="s">
        <v>14</v>
      </c>
    </row>
    <row r="150" spans="1:9" s="56" customFormat="1" x14ac:dyDescent="0.25">
      <c r="A150" s="63">
        <v>44124</v>
      </c>
      <c r="B150" s="57" t="s">
        <v>456</v>
      </c>
      <c r="C150" s="58" t="s">
        <v>292</v>
      </c>
      <c r="D150" s="58" t="s">
        <v>310</v>
      </c>
      <c r="E150" s="74">
        <f t="shared" si="4"/>
        <v>20548.429752066117</v>
      </c>
      <c r="F150" s="75">
        <f t="shared" si="5"/>
        <v>4315.1702479338846</v>
      </c>
      <c r="G150" s="74">
        <v>24863.599999999999</v>
      </c>
      <c r="H150" s="76" t="s">
        <v>314</v>
      </c>
      <c r="I150" s="58" t="s">
        <v>336</v>
      </c>
    </row>
    <row r="151" spans="1:9" s="56" customFormat="1" x14ac:dyDescent="0.25">
      <c r="A151" s="63">
        <v>44129</v>
      </c>
      <c r="B151" s="57" t="s">
        <v>457</v>
      </c>
      <c r="C151" s="58" t="s">
        <v>293</v>
      </c>
      <c r="D151" s="58" t="s">
        <v>279</v>
      </c>
      <c r="E151" s="74">
        <f t="shared" si="4"/>
        <v>3000</v>
      </c>
      <c r="F151" s="75">
        <f t="shared" si="5"/>
        <v>630</v>
      </c>
      <c r="G151" s="74">
        <v>3630</v>
      </c>
      <c r="H151" s="76" t="s">
        <v>315</v>
      </c>
      <c r="I151" s="58" t="s">
        <v>37</v>
      </c>
    </row>
    <row r="152" spans="1:9" s="56" customFormat="1" x14ac:dyDescent="0.25">
      <c r="A152" s="63">
        <v>44148</v>
      </c>
      <c r="B152" s="57" t="s">
        <v>458</v>
      </c>
      <c r="C152" s="58" t="s">
        <v>294</v>
      </c>
      <c r="D152" s="58" t="s">
        <v>279</v>
      </c>
      <c r="E152" s="74">
        <f t="shared" si="4"/>
        <v>7150</v>
      </c>
      <c r="F152" s="75">
        <f t="shared" si="5"/>
        <v>1501.5</v>
      </c>
      <c r="G152" s="74">
        <v>8651.5</v>
      </c>
      <c r="H152" s="76" t="s">
        <v>316</v>
      </c>
      <c r="I152" s="58" t="s">
        <v>326</v>
      </c>
    </row>
    <row r="153" spans="1:9" s="56" customFormat="1" x14ac:dyDescent="0.25">
      <c r="A153" s="63">
        <v>44151</v>
      </c>
      <c r="B153" s="57" t="s">
        <v>459</v>
      </c>
      <c r="C153" s="58" t="s">
        <v>295</v>
      </c>
      <c r="D153" s="58" t="s">
        <v>279</v>
      </c>
      <c r="E153" s="74">
        <f t="shared" si="4"/>
        <v>6490</v>
      </c>
      <c r="F153" s="75">
        <f t="shared" si="5"/>
        <v>1362.8999999999999</v>
      </c>
      <c r="G153" s="74">
        <v>7852.9</v>
      </c>
      <c r="H153" s="76" t="s">
        <v>317</v>
      </c>
      <c r="I153" s="58" t="s">
        <v>348</v>
      </c>
    </row>
    <row r="154" spans="1:9" s="56" customFormat="1" x14ac:dyDescent="0.25">
      <c r="A154" s="63">
        <v>44151</v>
      </c>
      <c r="B154" s="57" t="s">
        <v>460</v>
      </c>
      <c r="C154" s="58" t="s">
        <v>296</v>
      </c>
      <c r="D154" s="58" t="s">
        <v>310</v>
      </c>
      <c r="E154" s="74">
        <f t="shared" si="4"/>
        <v>3940</v>
      </c>
      <c r="F154" s="75">
        <f t="shared" si="5"/>
        <v>827.4</v>
      </c>
      <c r="G154" s="74">
        <v>4767.3999999999996</v>
      </c>
      <c r="H154" s="76" t="s">
        <v>318</v>
      </c>
      <c r="I154" s="58" t="s">
        <v>345</v>
      </c>
    </row>
    <row r="155" spans="1:9" s="8" customFormat="1" x14ac:dyDescent="0.25">
      <c r="A155" s="64">
        <v>44155</v>
      </c>
      <c r="B155" s="59" t="s">
        <v>461</v>
      </c>
      <c r="C155" s="60" t="s">
        <v>297</v>
      </c>
      <c r="D155" s="60" t="s">
        <v>279</v>
      </c>
      <c r="E155" s="75">
        <f t="shared" si="4"/>
        <v>3716.0661157024792</v>
      </c>
      <c r="F155" s="75">
        <f t="shared" si="5"/>
        <v>780.37388429752059</v>
      </c>
      <c r="G155" s="75">
        <v>4496.4399999999996</v>
      </c>
      <c r="H155" s="77" t="s">
        <v>319</v>
      </c>
      <c r="I155" s="60" t="s">
        <v>24</v>
      </c>
    </row>
    <row r="156" spans="1:9" s="8" customFormat="1" x14ac:dyDescent="0.25">
      <c r="A156" s="64">
        <v>44155</v>
      </c>
      <c r="B156" s="59" t="s">
        <v>462</v>
      </c>
      <c r="C156" s="60" t="s">
        <v>298</v>
      </c>
      <c r="D156" s="60" t="s">
        <v>279</v>
      </c>
      <c r="E156" s="75">
        <f t="shared" si="4"/>
        <v>2531.7438016528927</v>
      </c>
      <c r="F156" s="75">
        <f t="shared" si="5"/>
        <v>531.66619834710741</v>
      </c>
      <c r="G156" s="75">
        <v>3063.41</v>
      </c>
      <c r="H156" s="77" t="s">
        <v>319</v>
      </c>
      <c r="I156" s="60" t="s">
        <v>24</v>
      </c>
    </row>
    <row r="157" spans="1:9" s="56" customFormat="1" x14ac:dyDescent="0.25">
      <c r="A157" s="63">
        <v>44158</v>
      </c>
      <c r="B157" s="57" t="s">
        <v>463</v>
      </c>
      <c r="C157" s="58" t="s">
        <v>299</v>
      </c>
      <c r="D157" s="58" t="s">
        <v>309</v>
      </c>
      <c r="E157" s="74">
        <f t="shared" si="4"/>
        <v>14726</v>
      </c>
      <c r="F157" s="75">
        <f t="shared" si="5"/>
        <v>3092.46</v>
      </c>
      <c r="G157" s="74">
        <v>17818.46</v>
      </c>
      <c r="H157" s="76" t="s">
        <v>320</v>
      </c>
      <c r="I157" s="58" t="s">
        <v>29</v>
      </c>
    </row>
    <row r="158" spans="1:9" s="56" customFormat="1" x14ac:dyDescent="0.25">
      <c r="A158" s="63">
        <v>44159</v>
      </c>
      <c r="B158" s="57" t="s">
        <v>464</v>
      </c>
      <c r="C158" s="58" t="s">
        <v>300</v>
      </c>
      <c r="D158" s="58" t="s">
        <v>310</v>
      </c>
      <c r="E158" s="74">
        <f t="shared" si="4"/>
        <v>34850.082644628099</v>
      </c>
      <c r="F158" s="75">
        <f t="shared" si="5"/>
        <v>7318.5173553719005</v>
      </c>
      <c r="G158" s="74">
        <v>42168.6</v>
      </c>
      <c r="H158" s="76" t="s">
        <v>314</v>
      </c>
      <c r="I158" s="58" t="s">
        <v>336</v>
      </c>
    </row>
    <row r="159" spans="1:9" x14ac:dyDescent="0.25">
      <c r="A159" s="63">
        <v>44159</v>
      </c>
      <c r="B159" s="57" t="s">
        <v>465</v>
      </c>
      <c r="C159" s="58" t="s">
        <v>301</v>
      </c>
      <c r="D159" s="58" t="s">
        <v>309</v>
      </c>
      <c r="E159" s="74">
        <f t="shared" si="4"/>
        <v>14873.000000000002</v>
      </c>
      <c r="F159" s="75">
        <f t="shared" si="5"/>
        <v>3123.3300000000004</v>
      </c>
      <c r="G159" s="74">
        <v>17996.330000000002</v>
      </c>
      <c r="H159" s="76" t="s">
        <v>320</v>
      </c>
      <c r="I159" s="58" t="s">
        <v>29</v>
      </c>
    </row>
    <row r="160" spans="1:9" x14ac:dyDescent="0.25">
      <c r="A160" s="63">
        <v>44167</v>
      </c>
      <c r="B160" s="57" t="s">
        <v>466</v>
      </c>
      <c r="C160" s="58" t="s">
        <v>302</v>
      </c>
      <c r="D160" s="58" t="s">
        <v>279</v>
      </c>
      <c r="E160" s="74">
        <f t="shared" si="4"/>
        <v>3070.1983471074382</v>
      </c>
      <c r="F160" s="75">
        <f t="shared" si="5"/>
        <v>644.741652892562</v>
      </c>
      <c r="G160" s="74">
        <v>3714.94</v>
      </c>
      <c r="H160" s="76" t="s">
        <v>321</v>
      </c>
      <c r="I160" s="58" t="s">
        <v>23</v>
      </c>
    </row>
    <row r="161" spans="1:10" x14ac:dyDescent="0.25">
      <c r="A161" s="63">
        <v>44167</v>
      </c>
      <c r="B161" s="57" t="s">
        <v>467</v>
      </c>
      <c r="C161" s="58" t="s">
        <v>303</v>
      </c>
      <c r="D161" s="58" t="s">
        <v>279</v>
      </c>
      <c r="E161" s="74">
        <f t="shared" si="4"/>
        <v>8096</v>
      </c>
      <c r="F161" s="75">
        <f t="shared" si="5"/>
        <v>1700.1599999999999</v>
      </c>
      <c r="G161" s="74">
        <v>9796.16</v>
      </c>
      <c r="H161" s="76" t="s">
        <v>274</v>
      </c>
      <c r="I161" s="58" t="s">
        <v>11</v>
      </c>
    </row>
    <row r="162" spans="1:10" x14ac:dyDescent="0.25">
      <c r="A162" s="63">
        <v>44167</v>
      </c>
      <c r="B162" s="57" t="s">
        <v>468</v>
      </c>
      <c r="C162" s="58" t="s">
        <v>304</v>
      </c>
      <c r="D162" s="58" t="s">
        <v>279</v>
      </c>
      <c r="E162" s="74">
        <f t="shared" si="4"/>
        <v>2959.8429752066118</v>
      </c>
      <c r="F162" s="75">
        <f t="shared" si="5"/>
        <v>621.56702479338844</v>
      </c>
      <c r="G162" s="74">
        <v>3581.41</v>
      </c>
      <c r="H162" s="76" t="s">
        <v>322</v>
      </c>
      <c r="I162" s="58" t="s">
        <v>327</v>
      </c>
    </row>
    <row r="163" spans="1:10" x14ac:dyDescent="0.25">
      <c r="A163" s="63">
        <v>44167</v>
      </c>
      <c r="B163" s="57" t="s">
        <v>469</v>
      </c>
      <c r="C163" s="58" t="s">
        <v>305</v>
      </c>
      <c r="D163" s="58" t="s">
        <v>310</v>
      </c>
      <c r="E163" s="74">
        <f t="shared" si="4"/>
        <v>17090</v>
      </c>
      <c r="F163" s="75">
        <f t="shared" si="5"/>
        <v>3588.9</v>
      </c>
      <c r="G163" s="74">
        <v>20678.900000000001</v>
      </c>
      <c r="H163" s="76" t="s">
        <v>318</v>
      </c>
      <c r="I163" s="58" t="s">
        <v>345</v>
      </c>
    </row>
    <row r="164" spans="1:10" x14ac:dyDescent="0.25">
      <c r="A164" s="63">
        <v>44169</v>
      </c>
      <c r="B164" s="57" t="s">
        <v>470</v>
      </c>
      <c r="C164" s="58" t="s">
        <v>306</v>
      </c>
      <c r="D164" s="58" t="s">
        <v>309</v>
      </c>
      <c r="E164" s="74">
        <f t="shared" si="4"/>
        <v>14909.677685950413</v>
      </c>
      <c r="F164" s="75">
        <f t="shared" si="5"/>
        <v>3131.0323140495866</v>
      </c>
      <c r="G164" s="74">
        <v>18040.71</v>
      </c>
      <c r="H164" s="76" t="s">
        <v>323</v>
      </c>
      <c r="I164" s="58" t="s">
        <v>347</v>
      </c>
    </row>
    <row r="165" spans="1:10" x14ac:dyDescent="0.25">
      <c r="A165" s="63">
        <v>44176</v>
      </c>
      <c r="B165" s="57" t="s">
        <v>471</v>
      </c>
      <c r="C165" s="58" t="s">
        <v>605</v>
      </c>
      <c r="D165" s="58" t="s">
        <v>310</v>
      </c>
      <c r="E165" s="74">
        <f t="shared" si="4"/>
        <v>33306.413223140502</v>
      </c>
      <c r="F165" s="75">
        <f t="shared" si="5"/>
        <v>6994.3467768595056</v>
      </c>
      <c r="G165" s="74">
        <v>40300.76</v>
      </c>
      <c r="H165" s="76" t="s">
        <v>312</v>
      </c>
      <c r="I165" s="58" t="s">
        <v>344</v>
      </c>
    </row>
    <row r="166" spans="1:10" x14ac:dyDescent="0.25">
      <c r="A166" s="63">
        <v>44182</v>
      </c>
      <c r="B166" s="57" t="s">
        <v>472</v>
      </c>
      <c r="C166" s="58" t="s">
        <v>307</v>
      </c>
      <c r="D166" s="58" t="s">
        <v>309</v>
      </c>
      <c r="E166" s="74">
        <f t="shared" si="4"/>
        <v>4206</v>
      </c>
      <c r="F166" s="75">
        <f t="shared" si="5"/>
        <v>883.26</v>
      </c>
      <c r="G166" s="74">
        <v>5089.26</v>
      </c>
      <c r="H166" s="76" t="s">
        <v>324</v>
      </c>
      <c r="I166" s="58" t="s">
        <v>51</v>
      </c>
    </row>
    <row r="167" spans="1:10" x14ac:dyDescent="0.25">
      <c r="A167" s="63">
        <v>44187</v>
      </c>
      <c r="B167" s="57" t="s">
        <v>473</v>
      </c>
      <c r="C167" s="58" t="s">
        <v>308</v>
      </c>
      <c r="D167" s="58" t="s">
        <v>309</v>
      </c>
      <c r="E167" s="74">
        <f t="shared" si="4"/>
        <v>14950</v>
      </c>
      <c r="F167" s="75">
        <f t="shared" si="5"/>
        <v>3139.5</v>
      </c>
      <c r="G167" s="74">
        <v>18089.5</v>
      </c>
      <c r="H167" s="76" t="s">
        <v>325</v>
      </c>
      <c r="I167" s="58" t="s">
        <v>346</v>
      </c>
    </row>
    <row r="168" spans="1:10" x14ac:dyDescent="0.25">
      <c r="A168" s="63">
        <v>44105</v>
      </c>
      <c r="B168" s="57" t="s">
        <v>474</v>
      </c>
      <c r="C168" s="58" t="s">
        <v>389</v>
      </c>
      <c r="D168" s="58" t="s">
        <v>279</v>
      </c>
      <c r="E168" s="74">
        <f t="shared" si="4"/>
        <v>5.446280991735537</v>
      </c>
      <c r="F168" s="75">
        <f t="shared" si="5"/>
        <v>1.1437190082644628</v>
      </c>
      <c r="G168" s="74">
        <v>6.59</v>
      </c>
      <c r="H168" s="76" t="s">
        <v>536</v>
      </c>
      <c r="I168" s="32" t="s">
        <v>535</v>
      </c>
    </row>
    <row r="169" spans="1:10" x14ac:dyDescent="0.25">
      <c r="A169" s="63">
        <v>44106</v>
      </c>
      <c r="B169" s="57" t="s">
        <v>476</v>
      </c>
      <c r="C169" s="58" t="s">
        <v>390</v>
      </c>
      <c r="D169" s="58" t="s">
        <v>280</v>
      </c>
      <c r="E169" s="74">
        <f>G169/1.1</f>
        <v>45.9</v>
      </c>
      <c r="F169" s="75">
        <f>E169*0.1</f>
        <v>4.59</v>
      </c>
      <c r="G169" s="74">
        <v>50.49</v>
      </c>
      <c r="H169" s="76" t="s">
        <v>358</v>
      </c>
      <c r="I169" s="58" t="s">
        <v>26</v>
      </c>
    </row>
    <row r="170" spans="1:10" x14ac:dyDescent="0.25">
      <c r="A170" s="63">
        <v>44111</v>
      </c>
      <c r="B170" s="57" t="s">
        <v>477</v>
      </c>
      <c r="C170" s="58" t="s">
        <v>391</v>
      </c>
      <c r="D170" s="58" t="s">
        <v>280</v>
      </c>
      <c r="E170" s="74">
        <f t="shared" si="4"/>
        <v>15.636363636363638</v>
      </c>
      <c r="F170" s="75">
        <f t="shared" si="5"/>
        <v>3.2836363636363641</v>
      </c>
      <c r="G170" s="74">
        <v>18.920000000000002</v>
      </c>
      <c r="H170" s="76" t="s">
        <v>329</v>
      </c>
      <c r="I170" s="58" t="s">
        <v>38</v>
      </c>
    </row>
    <row r="171" spans="1:10" x14ac:dyDescent="0.25">
      <c r="A171" s="63">
        <v>44112</v>
      </c>
      <c r="B171" s="57" t="s">
        <v>478</v>
      </c>
      <c r="C171" s="58" t="s">
        <v>392</v>
      </c>
      <c r="D171" s="58" t="s">
        <v>280</v>
      </c>
      <c r="E171" s="74">
        <f t="shared" si="4"/>
        <v>9.2148760330578519</v>
      </c>
      <c r="F171" s="75">
        <f t="shared" si="5"/>
        <v>1.9351239669421487</v>
      </c>
      <c r="G171" s="74">
        <v>11.15</v>
      </c>
      <c r="H171" s="76" t="s">
        <v>537</v>
      </c>
      <c r="I171" s="32" t="s">
        <v>538</v>
      </c>
      <c r="J171" s="4"/>
    </row>
    <row r="172" spans="1:10" x14ac:dyDescent="0.25">
      <c r="A172" s="63">
        <v>44117</v>
      </c>
      <c r="B172" s="57" t="s">
        <v>479</v>
      </c>
      <c r="C172" s="58" t="s">
        <v>393</v>
      </c>
      <c r="D172" s="58" t="s">
        <v>280</v>
      </c>
      <c r="E172" s="74">
        <f t="shared" si="4"/>
        <v>45.090909090909093</v>
      </c>
      <c r="F172" s="75">
        <f t="shared" si="5"/>
        <v>9.4690909090909088</v>
      </c>
      <c r="G172" s="74">
        <v>54.56</v>
      </c>
      <c r="H172" s="76" t="s">
        <v>540</v>
      </c>
      <c r="I172" s="32" t="s">
        <v>539</v>
      </c>
      <c r="J172" s="4"/>
    </row>
    <row r="173" spans="1:10" x14ac:dyDescent="0.25">
      <c r="A173" s="63">
        <v>44118</v>
      </c>
      <c r="B173" s="57" t="s">
        <v>480</v>
      </c>
      <c r="C173" s="58" t="s">
        <v>394</v>
      </c>
      <c r="D173" s="58" t="s">
        <v>280</v>
      </c>
      <c r="E173" s="74">
        <f t="shared" si="4"/>
        <v>10.826446280991735</v>
      </c>
      <c r="F173" s="75">
        <f t="shared" si="5"/>
        <v>2.2735537190082642</v>
      </c>
      <c r="G173" s="74">
        <v>13.1</v>
      </c>
      <c r="H173" s="76" t="s">
        <v>537</v>
      </c>
      <c r="I173" s="32" t="s">
        <v>538</v>
      </c>
      <c r="J173" s="4"/>
    </row>
    <row r="174" spans="1:10" x14ac:dyDescent="0.25">
      <c r="A174" s="63">
        <v>44118</v>
      </c>
      <c r="B174" s="57" t="s">
        <v>481</v>
      </c>
      <c r="C174" s="58" t="s">
        <v>395</v>
      </c>
      <c r="D174" s="58" t="s">
        <v>280</v>
      </c>
      <c r="E174" s="74">
        <f t="shared" si="4"/>
        <v>13</v>
      </c>
      <c r="F174" s="75">
        <f t="shared" si="5"/>
        <v>2.73</v>
      </c>
      <c r="G174" s="74">
        <v>15.73</v>
      </c>
      <c r="H174" s="76" t="s">
        <v>330</v>
      </c>
      <c r="I174" s="58" t="s">
        <v>16</v>
      </c>
      <c r="J174" s="4"/>
    </row>
    <row r="175" spans="1:10" x14ac:dyDescent="0.25">
      <c r="A175" s="63">
        <v>44119</v>
      </c>
      <c r="B175" s="57" t="s">
        <v>482</v>
      </c>
      <c r="C175" s="58" t="s">
        <v>396</v>
      </c>
      <c r="D175" s="58" t="s">
        <v>280</v>
      </c>
      <c r="E175" s="74">
        <f>G175/1.04</f>
        <v>68.230769230769226</v>
      </c>
      <c r="F175" s="75">
        <f>E175*0.04</f>
        <v>2.7292307692307691</v>
      </c>
      <c r="G175" s="74">
        <v>70.959999999999994</v>
      </c>
      <c r="H175" s="76" t="s">
        <v>542</v>
      </c>
      <c r="I175" s="32" t="s">
        <v>541</v>
      </c>
      <c r="J175" s="4"/>
    </row>
    <row r="176" spans="1:10" x14ac:dyDescent="0.25">
      <c r="A176" s="63">
        <v>44119</v>
      </c>
      <c r="B176" s="57" t="s">
        <v>483</v>
      </c>
      <c r="C176" s="58" t="s">
        <v>397</v>
      </c>
      <c r="D176" s="58" t="s">
        <v>280</v>
      </c>
      <c r="E176" s="74">
        <f t="shared" si="4"/>
        <v>2.3966942148760331</v>
      </c>
      <c r="F176" s="75">
        <f t="shared" si="5"/>
        <v>0.50330578512396695</v>
      </c>
      <c r="G176" s="74">
        <v>2.9</v>
      </c>
      <c r="H176" s="76" t="s">
        <v>544</v>
      </c>
      <c r="I176" s="32" t="s">
        <v>543</v>
      </c>
      <c r="J176" s="4"/>
    </row>
    <row r="177" spans="1:10" x14ac:dyDescent="0.25">
      <c r="A177" s="63">
        <v>44119</v>
      </c>
      <c r="B177" s="57" t="s">
        <v>484</v>
      </c>
      <c r="C177" s="58" t="s">
        <v>398</v>
      </c>
      <c r="D177" s="58" t="s">
        <v>280</v>
      </c>
      <c r="E177" s="74">
        <f t="shared" si="4"/>
        <v>11.983471074380166</v>
      </c>
      <c r="F177" s="75">
        <f t="shared" si="5"/>
        <v>2.5165289256198347</v>
      </c>
      <c r="G177" s="74">
        <v>14.5</v>
      </c>
      <c r="H177" s="76" t="s">
        <v>329</v>
      </c>
      <c r="I177" s="58" t="s">
        <v>38</v>
      </c>
      <c r="J177" s="4"/>
    </row>
    <row r="178" spans="1:10" x14ac:dyDescent="0.25">
      <c r="A178" s="63">
        <v>44121</v>
      </c>
      <c r="B178" s="57" t="s">
        <v>485</v>
      </c>
      <c r="C178" s="58" t="s">
        <v>399</v>
      </c>
      <c r="D178" s="58" t="s">
        <v>280</v>
      </c>
      <c r="E178" s="74">
        <f>G178/1.1</f>
        <v>2.9999999999999996</v>
      </c>
      <c r="F178" s="75">
        <f>E178*0.1</f>
        <v>0.3</v>
      </c>
      <c r="G178" s="74">
        <v>3.3</v>
      </c>
      <c r="H178" s="77" t="s">
        <v>341</v>
      </c>
      <c r="I178" s="60" t="s">
        <v>22</v>
      </c>
      <c r="J178" s="4"/>
    </row>
    <row r="179" spans="1:10" x14ac:dyDescent="0.25">
      <c r="A179" s="63">
        <v>44124</v>
      </c>
      <c r="B179" s="57" t="s">
        <v>486</v>
      </c>
      <c r="C179" s="58" t="s">
        <v>400</v>
      </c>
      <c r="D179" s="58" t="s">
        <v>280</v>
      </c>
      <c r="E179" s="74">
        <f t="shared" si="4"/>
        <v>10.570247933884296</v>
      </c>
      <c r="F179" s="75">
        <f t="shared" si="5"/>
        <v>2.219752066115702</v>
      </c>
      <c r="G179" s="74">
        <v>12.79</v>
      </c>
      <c r="H179" s="76" t="s">
        <v>329</v>
      </c>
      <c r="I179" s="58" t="s">
        <v>38</v>
      </c>
      <c r="J179" s="4"/>
    </row>
    <row r="180" spans="1:10" x14ac:dyDescent="0.25">
      <c r="A180" s="63">
        <v>44125</v>
      </c>
      <c r="B180" s="57" t="s">
        <v>487</v>
      </c>
      <c r="C180" s="58" t="s">
        <v>401</v>
      </c>
      <c r="D180" s="58" t="s">
        <v>280</v>
      </c>
      <c r="E180" s="74">
        <f t="shared" si="4"/>
        <v>63.545454545454547</v>
      </c>
      <c r="F180" s="75">
        <f t="shared" si="5"/>
        <v>13.344545454545454</v>
      </c>
      <c r="G180" s="74">
        <v>76.89</v>
      </c>
      <c r="H180" s="76" t="s">
        <v>546</v>
      </c>
      <c r="I180" s="32" t="s">
        <v>545</v>
      </c>
      <c r="J180" s="4"/>
    </row>
    <row r="181" spans="1:10" x14ac:dyDescent="0.25">
      <c r="A181" s="63">
        <v>44126</v>
      </c>
      <c r="B181" s="57" t="s">
        <v>488</v>
      </c>
      <c r="C181" s="58" t="s">
        <v>402</v>
      </c>
      <c r="D181" s="58" t="s">
        <v>280</v>
      </c>
      <c r="E181" s="74">
        <f>G181/1.1</f>
        <v>45.9</v>
      </c>
      <c r="F181" s="75">
        <f>E181*0.1</f>
        <v>4.59</v>
      </c>
      <c r="G181" s="74">
        <v>50.49</v>
      </c>
      <c r="H181" s="76" t="s">
        <v>358</v>
      </c>
      <c r="I181" s="58" t="s">
        <v>26</v>
      </c>
      <c r="J181" s="4"/>
    </row>
    <row r="182" spans="1:10" x14ac:dyDescent="0.25">
      <c r="A182" s="63">
        <v>44127</v>
      </c>
      <c r="B182" s="57" t="s">
        <v>489</v>
      </c>
      <c r="C182" s="58" t="s">
        <v>403</v>
      </c>
      <c r="D182" s="58" t="s">
        <v>280</v>
      </c>
      <c r="E182" s="74">
        <f>G182/1.04</f>
        <v>58.817307692307693</v>
      </c>
      <c r="F182" s="75">
        <f>E182*0.04</f>
        <v>2.3526923076923079</v>
      </c>
      <c r="G182" s="74">
        <v>61.17</v>
      </c>
      <c r="H182" s="76" t="s">
        <v>542</v>
      </c>
      <c r="I182" s="32" t="s">
        <v>541</v>
      </c>
      <c r="J182" s="4"/>
    </row>
    <row r="183" spans="1:10" x14ac:dyDescent="0.25">
      <c r="A183" s="63">
        <v>44131</v>
      </c>
      <c r="B183" s="57" t="s">
        <v>490</v>
      </c>
      <c r="C183" s="58" t="s">
        <v>404</v>
      </c>
      <c r="D183" s="58" t="s">
        <v>280</v>
      </c>
      <c r="E183" s="74">
        <f t="shared" si="4"/>
        <v>1</v>
      </c>
      <c r="F183" s="75">
        <f t="shared" si="5"/>
        <v>0.21</v>
      </c>
      <c r="G183" s="74">
        <v>1.21</v>
      </c>
      <c r="H183" s="76" t="s">
        <v>329</v>
      </c>
      <c r="I183" s="32" t="s">
        <v>38</v>
      </c>
      <c r="J183" s="4"/>
    </row>
    <row r="184" spans="1:10" x14ac:dyDescent="0.25">
      <c r="A184" s="63">
        <v>44132</v>
      </c>
      <c r="B184" s="57" t="s">
        <v>491</v>
      </c>
      <c r="C184" s="58" t="s">
        <v>405</v>
      </c>
      <c r="D184" s="58" t="s">
        <v>280</v>
      </c>
      <c r="E184" s="74">
        <f t="shared" si="4"/>
        <v>60.561983471074385</v>
      </c>
      <c r="F184" s="75">
        <f t="shared" si="5"/>
        <v>12.71801652892562</v>
      </c>
      <c r="G184" s="74">
        <v>73.28</v>
      </c>
      <c r="H184" s="76" t="s">
        <v>329</v>
      </c>
      <c r="I184" s="32" t="s">
        <v>38</v>
      </c>
      <c r="J184" s="4"/>
    </row>
    <row r="185" spans="1:10" x14ac:dyDescent="0.25">
      <c r="A185" s="63">
        <v>44133</v>
      </c>
      <c r="B185" s="57" t="s">
        <v>492</v>
      </c>
      <c r="C185" s="58" t="s">
        <v>406</v>
      </c>
      <c r="D185" s="58" t="s">
        <v>280</v>
      </c>
      <c r="E185" s="74">
        <f t="shared" si="4"/>
        <v>23.140495867768596</v>
      </c>
      <c r="F185" s="75">
        <f t="shared" si="5"/>
        <v>4.8595041322314048</v>
      </c>
      <c r="G185" s="74">
        <v>28</v>
      </c>
      <c r="H185" s="76" t="s">
        <v>329</v>
      </c>
      <c r="I185" s="32" t="s">
        <v>38</v>
      </c>
      <c r="J185" s="4"/>
    </row>
    <row r="186" spans="1:10" x14ac:dyDescent="0.25">
      <c r="A186" s="63">
        <v>44133</v>
      </c>
      <c r="B186" s="57" t="s">
        <v>493</v>
      </c>
      <c r="C186" s="58" t="s">
        <v>407</v>
      </c>
      <c r="D186" s="58" t="s">
        <v>280</v>
      </c>
      <c r="E186" s="74">
        <f t="shared" si="4"/>
        <v>1.6528925619834711</v>
      </c>
      <c r="F186" s="75">
        <f t="shared" si="5"/>
        <v>0.34710743801652894</v>
      </c>
      <c r="G186" s="74">
        <v>2</v>
      </c>
      <c r="H186" s="76" t="s">
        <v>329</v>
      </c>
      <c r="I186" s="32" t="s">
        <v>38</v>
      </c>
      <c r="J186" s="4"/>
    </row>
    <row r="187" spans="1:10" x14ac:dyDescent="0.25">
      <c r="A187" s="63">
        <v>44134</v>
      </c>
      <c r="B187" s="57" t="s">
        <v>494</v>
      </c>
      <c r="C187" s="58" t="s">
        <v>408</v>
      </c>
      <c r="D187" s="58" t="s">
        <v>280</v>
      </c>
      <c r="E187" s="74">
        <f>G187/1.04</f>
        <v>70.067307692307693</v>
      </c>
      <c r="F187" s="75">
        <f>E187*0.04</f>
        <v>2.8026923076923076</v>
      </c>
      <c r="G187" s="74">
        <v>72.87</v>
      </c>
      <c r="H187" s="76" t="s">
        <v>542</v>
      </c>
      <c r="I187" s="32" t="s">
        <v>541</v>
      </c>
      <c r="J187" s="4"/>
    </row>
    <row r="188" spans="1:10" x14ac:dyDescent="0.25">
      <c r="A188" s="63">
        <v>44139</v>
      </c>
      <c r="B188" s="57" t="s">
        <v>495</v>
      </c>
      <c r="C188" s="58" t="s">
        <v>409</v>
      </c>
      <c r="D188" s="58" t="s">
        <v>280</v>
      </c>
      <c r="E188" s="74">
        <f t="shared" si="4"/>
        <v>12.190082644628099</v>
      </c>
      <c r="F188" s="75">
        <f t="shared" si="5"/>
        <v>2.5599173553719008</v>
      </c>
      <c r="G188" s="74">
        <v>14.75</v>
      </c>
      <c r="H188" s="76" t="s">
        <v>329</v>
      </c>
      <c r="I188" s="32" t="s">
        <v>38</v>
      </c>
      <c r="J188" s="4"/>
    </row>
    <row r="189" spans="1:10" x14ac:dyDescent="0.25">
      <c r="A189" s="63">
        <v>44141</v>
      </c>
      <c r="B189" s="57" t="s">
        <v>496</v>
      </c>
      <c r="C189" s="58" t="s">
        <v>410</v>
      </c>
      <c r="D189" s="58" t="s">
        <v>279</v>
      </c>
      <c r="E189" s="74">
        <f t="shared" si="4"/>
        <v>2.2314049586776861</v>
      </c>
      <c r="F189" s="75">
        <f t="shared" si="5"/>
        <v>0.46859504132231405</v>
      </c>
      <c r="G189" s="74">
        <v>2.7</v>
      </c>
      <c r="H189" s="76" t="s">
        <v>548</v>
      </c>
      <c r="I189" s="32" t="s">
        <v>547</v>
      </c>
      <c r="J189" s="4"/>
    </row>
    <row r="190" spans="1:10" x14ac:dyDescent="0.25">
      <c r="A190" s="63">
        <v>44141</v>
      </c>
      <c r="B190" s="57" t="s">
        <v>497</v>
      </c>
      <c r="C190" s="58" t="s">
        <v>411</v>
      </c>
      <c r="D190" s="58" t="s">
        <v>279</v>
      </c>
      <c r="E190" s="74">
        <f t="shared" si="4"/>
        <v>0.82644628099173556</v>
      </c>
      <c r="F190" s="75">
        <f t="shared" si="5"/>
        <v>0.17355371900826447</v>
      </c>
      <c r="G190" s="74">
        <v>1</v>
      </c>
      <c r="H190" s="76" t="s">
        <v>548</v>
      </c>
      <c r="I190" s="32" t="s">
        <v>547</v>
      </c>
      <c r="J190" s="4"/>
    </row>
    <row r="191" spans="1:10" x14ac:dyDescent="0.25">
      <c r="A191" s="63">
        <v>44141</v>
      </c>
      <c r="B191" s="57" t="s">
        <v>498</v>
      </c>
      <c r="C191" s="58" t="s">
        <v>412</v>
      </c>
      <c r="D191" s="58" t="s">
        <v>280</v>
      </c>
      <c r="E191" s="74">
        <f t="shared" si="4"/>
        <v>61.462809917355379</v>
      </c>
      <c r="F191" s="75">
        <f t="shared" si="5"/>
        <v>12.907190082644629</v>
      </c>
      <c r="G191" s="74">
        <v>74.37</v>
      </c>
      <c r="H191" s="76" t="s">
        <v>380</v>
      </c>
      <c r="I191" s="32" t="s">
        <v>39</v>
      </c>
      <c r="J191" s="4"/>
    </row>
    <row r="192" spans="1:10" x14ac:dyDescent="0.25">
      <c r="A192" s="63">
        <v>44141</v>
      </c>
      <c r="B192" s="57" t="s">
        <v>499</v>
      </c>
      <c r="C192" s="58" t="s">
        <v>413</v>
      </c>
      <c r="D192" s="58" t="s">
        <v>279</v>
      </c>
      <c r="E192" s="74">
        <f t="shared" si="4"/>
        <v>39.752066115702483</v>
      </c>
      <c r="F192" s="75">
        <f t="shared" si="5"/>
        <v>8.3479338842975217</v>
      </c>
      <c r="G192" s="74">
        <v>48.1</v>
      </c>
      <c r="H192" s="76" t="s">
        <v>550</v>
      </c>
      <c r="I192" s="32" t="s">
        <v>549</v>
      </c>
      <c r="J192" s="4"/>
    </row>
    <row r="193" spans="1:10" x14ac:dyDescent="0.25">
      <c r="A193" s="63">
        <v>44144</v>
      </c>
      <c r="B193" s="57" t="s">
        <v>500</v>
      </c>
      <c r="C193" s="58" t="s">
        <v>414</v>
      </c>
      <c r="D193" s="58" t="s">
        <v>280</v>
      </c>
      <c r="E193" s="74">
        <f>G193/1.1</f>
        <v>70.22727272727272</v>
      </c>
      <c r="F193" s="75">
        <f>E193*0.1</f>
        <v>7.0227272727272725</v>
      </c>
      <c r="G193" s="74">
        <v>77.25</v>
      </c>
      <c r="H193" s="76" t="s">
        <v>552</v>
      </c>
      <c r="I193" s="32" t="s">
        <v>551</v>
      </c>
      <c r="J193" s="4"/>
    </row>
    <row r="194" spans="1:10" x14ac:dyDescent="0.25">
      <c r="A194" s="63">
        <v>44145</v>
      </c>
      <c r="B194" s="57" t="s">
        <v>501</v>
      </c>
      <c r="C194" s="58" t="s">
        <v>415</v>
      </c>
      <c r="D194" s="58" t="s">
        <v>280</v>
      </c>
      <c r="E194" s="74">
        <f>G194/1.1</f>
        <v>70.22727272727272</v>
      </c>
      <c r="F194" s="75">
        <f>E194*0.1</f>
        <v>7.0227272727272725</v>
      </c>
      <c r="G194" s="74">
        <v>77.25</v>
      </c>
      <c r="H194" s="76" t="s">
        <v>552</v>
      </c>
      <c r="I194" s="32" t="s">
        <v>551</v>
      </c>
      <c r="J194" s="4"/>
    </row>
    <row r="195" spans="1:10" s="8" customFormat="1" x14ac:dyDescent="0.25">
      <c r="A195" s="63">
        <v>44147</v>
      </c>
      <c r="B195" s="57" t="s">
        <v>502</v>
      </c>
      <c r="C195" s="58" t="s">
        <v>416</v>
      </c>
      <c r="D195" s="58" t="s">
        <v>280</v>
      </c>
      <c r="E195" s="75">
        <f>G195/1.1</f>
        <v>45.9</v>
      </c>
      <c r="F195" s="75">
        <f>E195*0.1</f>
        <v>4.59</v>
      </c>
      <c r="G195" s="74">
        <v>50.49</v>
      </c>
      <c r="H195" s="76" t="s">
        <v>358</v>
      </c>
      <c r="I195" s="58" t="s">
        <v>26</v>
      </c>
    </row>
    <row r="196" spans="1:10" s="8" customFormat="1" x14ac:dyDescent="0.25">
      <c r="A196" s="63">
        <v>44147</v>
      </c>
      <c r="B196" s="57" t="s">
        <v>503</v>
      </c>
      <c r="C196" s="58" t="s">
        <v>417</v>
      </c>
      <c r="D196" s="58" t="s">
        <v>280</v>
      </c>
      <c r="E196" s="74">
        <f t="shared" si="4"/>
        <v>8.5537190082644621</v>
      </c>
      <c r="F196" s="75">
        <f t="shared" si="5"/>
        <v>1.7962809917355369</v>
      </c>
      <c r="G196" s="74">
        <v>10.35</v>
      </c>
      <c r="H196" s="76" t="s">
        <v>329</v>
      </c>
      <c r="I196" s="32" t="s">
        <v>38</v>
      </c>
    </row>
    <row r="197" spans="1:10" x14ac:dyDescent="0.25">
      <c r="A197" s="63">
        <v>44148</v>
      </c>
      <c r="B197" s="57" t="s">
        <v>504</v>
      </c>
      <c r="C197" s="58" t="s">
        <v>418</v>
      </c>
      <c r="D197" s="58" t="s">
        <v>280</v>
      </c>
      <c r="E197" s="74">
        <f>G197/1.1</f>
        <v>46.336363636363629</v>
      </c>
      <c r="F197" s="75">
        <f>E197*0.1</f>
        <v>4.6336363636363629</v>
      </c>
      <c r="G197" s="74">
        <v>50.97</v>
      </c>
      <c r="H197" s="76" t="s">
        <v>546</v>
      </c>
      <c r="I197" s="32" t="s">
        <v>545</v>
      </c>
      <c r="J197" s="4"/>
    </row>
    <row r="198" spans="1:10" x14ac:dyDescent="0.25">
      <c r="A198" s="63">
        <v>44148</v>
      </c>
      <c r="B198" s="57" t="s">
        <v>475</v>
      </c>
      <c r="C198" s="58" t="s">
        <v>419</v>
      </c>
      <c r="D198" s="58" t="s">
        <v>280</v>
      </c>
      <c r="E198" s="74">
        <f>G198/1.1</f>
        <v>61.818181818181813</v>
      </c>
      <c r="F198" s="75">
        <f>E198*0.1</f>
        <v>6.1818181818181817</v>
      </c>
      <c r="G198" s="74">
        <v>68</v>
      </c>
      <c r="H198" s="76" t="s">
        <v>554</v>
      </c>
      <c r="I198" s="32" t="s">
        <v>553</v>
      </c>
      <c r="J198" s="4"/>
    </row>
    <row r="199" spans="1:10" x14ac:dyDescent="0.25">
      <c r="A199" s="63">
        <v>44151</v>
      </c>
      <c r="B199" s="57" t="s">
        <v>505</v>
      </c>
      <c r="C199" s="58" t="s">
        <v>420</v>
      </c>
      <c r="D199" s="58" t="s">
        <v>280</v>
      </c>
      <c r="E199" s="74">
        <f t="shared" ref="E199:E228" si="6">G199/1.21</f>
        <v>26.661157024793386</v>
      </c>
      <c r="F199" s="75">
        <f t="shared" ref="F199:F228" si="7">E199*0.21</f>
        <v>5.5988429752066109</v>
      </c>
      <c r="G199" s="74">
        <v>32.26</v>
      </c>
      <c r="H199" s="76" t="s">
        <v>329</v>
      </c>
      <c r="I199" s="32" t="s">
        <v>38</v>
      </c>
      <c r="J199" s="4"/>
    </row>
    <row r="200" spans="1:10" s="8" customFormat="1" x14ac:dyDescent="0.25">
      <c r="A200" s="63">
        <v>44154</v>
      </c>
      <c r="B200" s="57" t="s">
        <v>506</v>
      </c>
      <c r="C200" s="58" t="s">
        <v>421</v>
      </c>
      <c r="D200" s="58" t="s">
        <v>280</v>
      </c>
      <c r="E200" s="74">
        <f t="shared" si="6"/>
        <v>8.6859504132231411</v>
      </c>
      <c r="F200" s="75">
        <f t="shared" si="7"/>
        <v>1.8240495867768596</v>
      </c>
      <c r="G200" s="74">
        <v>10.51</v>
      </c>
      <c r="H200" s="76" t="s">
        <v>329</v>
      </c>
      <c r="I200" s="32" t="s">
        <v>38</v>
      </c>
    </row>
    <row r="201" spans="1:10" x14ac:dyDescent="0.25">
      <c r="A201" s="63">
        <v>44155</v>
      </c>
      <c r="B201" s="57" t="s">
        <v>507</v>
      </c>
      <c r="C201" s="58" t="s">
        <v>422</v>
      </c>
      <c r="D201" s="58" t="s">
        <v>280</v>
      </c>
      <c r="E201" s="74">
        <f t="shared" si="6"/>
        <v>42.570247933884296</v>
      </c>
      <c r="F201" s="75">
        <f t="shared" si="7"/>
        <v>8.9397520661157017</v>
      </c>
      <c r="G201" s="74">
        <v>51.51</v>
      </c>
      <c r="H201" s="76" t="s">
        <v>380</v>
      </c>
      <c r="I201" s="32" t="s">
        <v>39</v>
      </c>
      <c r="J201" s="4"/>
    </row>
    <row r="202" spans="1:10" s="5" customFormat="1" x14ac:dyDescent="0.25">
      <c r="A202" s="63">
        <v>44155</v>
      </c>
      <c r="B202" s="57" t="s">
        <v>508</v>
      </c>
      <c r="C202" s="58" t="s">
        <v>423</v>
      </c>
      <c r="D202" s="58" t="s">
        <v>280</v>
      </c>
      <c r="E202" s="74">
        <f t="shared" si="6"/>
        <v>0.57851239669421484</v>
      </c>
      <c r="F202" s="75">
        <f t="shared" si="7"/>
        <v>0.12148760330578511</v>
      </c>
      <c r="G202" s="74">
        <v>0.7</v>
      </c>
      <c r="H202" s="76" t="s">
        <v>380</v>
      </c>
      <c r="I202" s="32" t="s">
        <v>39</v>
      </c>
    </row>
    <row r="203" spans="1:10" x14ac:dyDescent="0.25">
      <c r="A203" s="63">
        <v>44155</v>
      </c>
      <c r="B203" s="57" t="s">
        <v>509</v>
      </c>
      <c r="C203" s="58" t="s">
        <v>424</v>
      </c>
      <c r="D203" s="58" t="s">
        <v>280</v>
      </c>
      <c r="E203" s="74">
        <f t="shared" si="6"/>
        <v>5.8264462809917354</v>
      </c>
      <c r="F203" s="75">
        <f t="shared" si="7"/>
        <v>1.2235537190082644</v>
      </c>
      <c r="G203" s="74">
        <v>7.05</v>
      </c>
      <c r="H203" s="76" t="s">
        <v>556</v>
      </c>
      <c r="I203" s="32" t="s">
        <v>555</v>
      </c>
      <c r="J203" s="4"/>
    </row>
    <row r="204" spans="1:10" x14ac:dyDescent="0.25">
      <c r="A204" s="63">
        <v>44155</v>
      </c>
      <c r="B204" s="57" t="s">
        <v>510</v>
      </c>
      <c r="C204" s="58" t="s">
        <v>425</v>
      </c>
      <c r="D204" s="58" t="s">
        <v>280</v>
      </c>
      <c r="E204" s="74">
        <f t="shared" si="6"/>
        <v>49.520661157024797</v>
      </c>
      <c r="F204" s="75">
        <f t="shared" si="7"/>
        <v>10.399338842975206</v>
      </c>
      <c r="G204" s="74">
        <v>59.92</v>
      </c>
      <c r="H204" s="76" t="s">
        <v>556</v>
      </c>
      <c r="I204" s="32" t="s">
        <v>555</v>
      </c>
      <c r="J204" s="4"/>
    </row>
    <row r="205" spans="1:10" x14ac:dyDescent="0.25">
      <c r="A205" s="63">
        <v>44155</v>
      </c>
      <c r="B205" s="57" t="s">
        <v>511</v>
      </c>
      <c r="C205" s="58" t="s">
        <v>426</v>
      </c>
      <c r="D205" s="58" t="s">
        <v>280</v>
      </c>
      <c r="E205" s="74">
        <f>G205/1.04</f>
        <v>71.480769230769226</v>
      </c>
      <c r="F205" s="75">
        <f>E205*0.04</f>
        <v>2.859230769230769</v>
      </c>
      <c r="G205" s="74">
        <v>74.34</v>
      </c>
      <c r="H205" s="76" t="s">
        <v>542</v>
      </c>
      <c r="I205" s="32" t="s">
        <v>541</v>
      </c>
      <c r="J205" s="4"/>
    </row>
    <row r="206" spans="1:10" x14ac:dyDescent="0.25">
      <c r="A206" s="63">
        <v>44155</v>
      </c>
      <c r="B206" s="57" t="s">
        <v>512</v>
      </c>
      <c r="C206" s="58" t="s">
        <v>427</v>
      </c>
      <c r="D206" s="58" t="s">
        <v>279</v>
      </c>
      <c r="E206" s="74">
        <f t="shared" si="6"/>
        <v>3.71900826446281</v>
      </c>
      <c r="F206" s="75">
        <f t="shared" si="7"/>
        <v>0.78099173553719003</v>
      </c>
      <c r="G206" s="74">
        <v>4.5</v>
      </c>
      <c r="H206" s="76" t="s">
        <v>550</v>
      </c>
      <c r="I206" s="32" t="s">
        <v>549</v>
      </c>
      <c r="J206" s="4"/>
    </row>
    <row r="207" spans="1:10" x14ac:dyDescent="0.25">
      <c r="A207" s="63">
        <v>44155</v>
      </c>
      <c r="B207" s="57" t="s">
        <v>513</v>
      </c>
      <c r="C207" s="58" t="s">
        <v>428</v>
      </c>
      <c r="D207" s="58" t="s">
        <v>280</v>
      </c>
      <c r="E207" s="74">
        <f t="shared" si="6"/>
        <v>5.223140495867769</v>
      </c>
      <c r="F207" s="75">
        <f t="shared" si="7"/>
        <v>1.0968595041322315</v>
      </c>
      <c r="G207" s="74">
        <v>6.32</v>
      </c>
      <c r="H207" s="76" t="s">
        <v>329</v>
      </c>
      <c r="I207" s="32" t="s">
        <v>38</v>
      </c>
      <c r="J207" s="4"/>
    </row>
    <row r="208" spans="1:10" x14ac:dyDescent="0.25">
      <c r="A208" s="63">
        <v>44155</v>
      </c>
      <c r="B208" s="57" t="s">
        <v>514</v>
      </c>
      <c r="C208" s="58" t="s">
        <v>429</v>
      </c>
      <c r="D208" s="58" t="s">
        <v>280</v>
      </c>
      <c r="E208" s="74">
        <f t="shared" si="6"/>
        <v>15.71900826446281</v>
      </c>
      <c r="F208" s="75">
        <f t="shared" si="7"/>
        <v>3.3009917355371901</v>
      </c>
      <c r="G208" s="74">
        <v>19.02</v>
      </c>
      <c r="H208" s="76" t="s">
        <v>340</v>
      </c>
      <c r="I208" s="58" t="s">
        <v>21</v>
      </c>
      <c r="J208" s="4"/>
    </row>
    <row r="209" spans="1:10" x14ac:dyDescent="0.25">
      <c r="A209" s="63">
        <v>44159</v>
      </c>
      <c r="B209" s="57" t="s">
        <v>515</v>
      </c>
      <c r="C209" s="58" t="s">
        <v>430</v>
      </c>
      <c r="D209" s="58" t="s">
        <v>279</v>
      </c>
      <c r="E209" s="74">
        <f t="shared" si="6"/>
        <v>13.388429752066115</v>
      </c>
      <c r="F209" s="75">
        <f t="shared" si="7"/>
        <v>2.8115702479338838</v>
      </c>
      <c r="G209" s="74">
        <v>16.2</v>
      </c>
      <c r="H209" s="76" t="s">
        <v>536</v>
      </c>
      <c r="I209" s="32" t="s">
        <v>535</v>
      </c>
      <c r="J209" s="4"/>
    </row>
    <row r="210" spans="1:10" x14ac:dyDescent="0.25">
      <c r="A210" s="63">
        <v>44159</v>
      </c>
      <c r="B210" s="57" t="s">
        <v>516</v>
      </c>
      <c r="C210" s="58" t="s">
        <v>431</v>
      </c>
      <c r="D210" s="58" t="s">
        <v>280</v>
      </c>
      <c r="E210" s="74">
        <f t="shared" si="6"/>
        <v>0.99173553719008267</v>
      </c>
      <c r="F210" s="75">
        <f t="shared" si="7"/>
        <v>0.20826446280991737</v>
      </c>
      <c r="G210" s="74">
        <v>1.2</v>
      </c>
      <c r="H210" s="76" t="s">
        <v>558</v>
      </c>
      <c r="I210" s="32" t="s">
        <v>557</v>
      </c>
      <c r="J210" s="4"/>
    </row>
    <row r="211" spans="1:10" x14ac:dyDescent="0.25">
      <c r="A211" s="63">
        <v>44160</v>
      </c>
      <c r="B211" s="57" t="s">
        <v>517</v>
      </c>
      <c r="C211" s="58" t="s">
        <v>432</v>
      </c>
      <c r="D211" s="58" t="s">
        <v>280</v>
      </c>
      <c r="E211" s="74">
        <f t="shared" si="6"/>
        <v>29.669421487603305</v>
      </c>
      <c r="F211" s="75">
        <f t="shared" si="7"/>
        <v>6.2305785123966935</v>
      </c>
      <c r="G211" s="74">
        <v>35.9</v>
      </c>
      <c r="H211" s="76" t="s">
        <v>556</v>
      </c>
      <c r="I211" s="32" t="s">
        <v>555</v>
      </c>
      <c r="J211" s="4"/>
    </row>
    <row r="212" spans="1:10" x14ac:dyDescent="0.25">
      <c r="A212" s="63">
        <v>44160</v>
      </c>
      <c r="B212" s="57" t="s">
        <v>518</v>
      </c>
      <c r="C212" s="58" t="s">
        <v>433</v>
      </c>
      <c r="D212" s="58" t="s">
        <v>280</v>
      </c>
      <c r="E212" s="74">
        <f t="shared" si="6"/>
        <v>32.082644628099175</v>
      </c>
      <c r="F212" s="75">
        <f t="shared" si="7"/>
        <v>6.7373553719008266</v>
      </c>
      <c r="G212" s="74">
        <v>38.82</v>
      </c>
      <c r="H212" s="76" t="s">
        <v>556</v>
      </c>
      <c r="I212" s="32" t="s">
        <v>555</v>
      </c>
      <c r="J212" s="4"/>
    </row>
    <row r="213" spans="1:10" x14ac:dyDescent="0.25">
      <c r="A213" s="63">
        <v>44165</v>
      </c>
      <c r="B213" s="57" t="s">
        <v>519</v>
      </c>
      <c r="C213" s="58" t="s">
        <v>434</v>
      </c>
      <c r="D213" s="58" t="s">
        <v>280</v>
      </c>
      <c r="E213" s="74">
        <f>G213/1.04</f>
        <v>71.769230769230774</v>
      </c>
      <c r="F213" s="75">
        <f>E213*0.04</f>
        <v>2.870769230769231</v>
      </c>
      <c r="G213" s="74">
        <v>74.64</v>
      </c>
      <c r="H213" s="76" t="s">
        <v>542</v>
      </c>
      <c r="I213" s="32" t="s">
        <v>541</v>
      </c>
      <c r="J213" s="4"/>
    </row>
    <row r="214" spans="1:10" x14ac:dyDescent="0.25">
      <c r="A214" s="63">
        <v>44165</v>
      </c>
      <c r="B214" s="57" t="s">
        <v>520</v>
      </c>
      <c r="C214" s="58" t="s">
        <v>435</v>
      </c>
      <c r="D214" s="58" t="s">
        <v>280</v>
      </c>
      <c r="E214" s="74">
        <f t="shared" si="6"/>
        <v>7.8016528925619832</v>
      </c>
      <c r="F214" s="75">
        <f t="shared" si="7"/>
        <v>1.6383471074380165</v>
      </c>
      <c r="G214" s="74">
        <v>9.44</v>
      </c>
      <c r="H214" s="76" t="s">
        <v>330</v>
      </c>
      <c r="I214" s="32" t="s">
        <v>16</v>
      </c>
      <c r="J214" s="4"/>
    </row>
    <row r="215" spans="1:10" x14ac:dyDescent="0.25">
      <c r="A215" s="63">
        <v>44166</v>
      </c>
      <c r="B215" s="57" t="s">
        <v>521</v>
      </c>
      <c r="C215" s="58" t="s">
        <v>436</v>
      </c>
      <c r="D215" s="58" t="s">
        <v>280</v>
      </c>
      <c r="E215" s="74">
        <f>G215/1.04</f>
        <v>70.086538461538453</v>
      </c>
      <c r="F215" s="75">
        <f>E215*0.04</f>
        <v>2.803461538461538</v>
      </c>
      <c r="G215" s="74">
        <v>72.89</v>
      </c>
      <c r="H215" s="76" t="s">
        <v>542</v>
      </c>
      <c r="I215" s="32" t="s">
        <v>541</v>
      </c>
      <c r="J215" s="4"/>
    </row>
    <row r="216" spans="1:10" x14ac:dyDescent="0.25">
      <c r="A216" s="63">
        <v>44168</v>
      </c>
      <c r="B216" s="57" t="s">
        <v>522</v>
      </c>
      <c r="C216" s="58" t="s">
        <v>437</v>
      </c>
      <c r="D216" s="58" t="s">
        <v>279</v>
      </c>
      <c r="E216" s="74">
        <f t="shared" si="6"/>
        <v>7.0000000000000009</v>
      </c>
      <c r="F216" s="75">
        <f t="shared" si="7"/>
        <v>1.4700000000000002</v>
      </c>
      <c r="G216" s="74">
        <v>8.4700000000000006</v>
      </c>
      <c r="H216" s="76" t="s">
        <v>560</v>
      </c>
      <c r="I216" s="32" t="s">
        <v>559</v>
      </c>
      <c r="J216" s="4"/>
    </row>
    <row r="217" spans="1:10" x14ac:dyDescent="0.25">
      <c r="A217" s="63">
        <v>44168</v>
      </c>
      <c r="B217" s="57" t="s">
        <v>606</v>
      </c>
      <c r="C217" s="58" t="s">
        <v>438</v>
      </c>
      <c r="D217" s="58" t="s">
        <v>280</v>
      </c>
      <c r="E217" s="74">
        <f t="shared" si="6"/>
        <v>1.1983471074380165</v>
      </c>
      <c r="F217" s="75">
        <f t="shared" si="7"/>
        <v>0.25165289256198348</v>
      </c>
      <c r="G217" s="74">
        <v>1.45</v>
      </c>
      <c r="H217" s="76" t="s">
        <v>562</v>
      </c>
      <c r="I217" s="32" t="s">
        <v>561</v>
      </c>
      <c r="J217" s="4"/>
    </row>
    <row r="218" spans="1:10" s="8" customFormat="1" x14ac:dyDescent="0.25">
      <c r="A218" s="63">
        <v>44172</v>
      </c>
      <c r="B218" s="57" t="s">
        <v>523</v>
      </c>
      <c r="C218" s="58" t="s">
        <v>439</v>
      </c>
      <c r="D218" s="58" t="s">
        <v>280</v>
      </c>
      <c r="E218" s="74">
        <f>G218/1.04</f>
        <v>67.692307692307693</v>
      </c>
      <c r="F218" s="75">
        <f>E218*0.04</f>
        <v>2.7076923076923078</v>
      </c>
      <c r="G218" s="74">
        <v>70.400000000000006</v>
      </c>
      <c r="H218" s="76" t="s">
        <v>542</v>
      </c>
      <c r="I218" s="32" t="s">
        <v>541</v>
      </c>
    </row>
    <row r="219" spans="1:10" x14ac:dyDescent="0.25">
      <c r="A219" s="63">
        <v>44181</v>
      </c>
      <c r="B219" s="57" t="s">
        <v>524</v>
      </c>
      <c r="C219" s="58" t="s">
        <v>440</v>
      </c>
      <c r="D219" s="58" t="s">
        <v>280</v>
      </c>
      <c r="E219" s="74">
        <f>G219/1.1</f>
        <v>45.9</v>
      </c>
      <c r="F219" s="75">
        <f>E219*0.1</f>
        <v>4.59</v>
      </c>
      <c r="G219" s="74">
        <v>50.49</v>
      </c>
      <c r="H219" s="76" t="s">
        <v>358</v>
      </c>
      <c r="I219" s="58" t="s">
        <v>26</v>
      </c>
      <c r="J219" s="4"/>
    </row>
    <row r="220" spans="1:10" x14ac:dyDescent="0.25">
      <c r="A220" s="63">
        <v>44181</v>
      </c>
      <c r="B220" s="57" t="s">
        <v>525</v>
      </c>
      <c r="C220" s="58" t="s">
        <v>441</v>
      </c>
      <c r="D220" s="58" t="s">
        <v>279</v>
      </c>
      <c r="E220" s="74">
        <f t="shared" si="6"/>
        <v>13.917355371900827</v>
      </c>
      <c r="F220" s="75">
        <f t="shared" si="7"/>
        <v>2.9226446280991736</v>
      </c>
      <c r="G220" s="74">
        <v>16.84</v>
      </c>
      <c r="H220" s="76" t="s">
        <v>550</v>
      </c>
      <c r="I220" s="32" t="s">
        <v>549</v>
      </c>
      <c r="J220" s="4"/>
    </row>
    <row r="221" spans="1:10" x14ac:dyDescent="0.25">
      <c r="A221" s="63">
        <v>44182</v>
      </c>
      <c r="B221" s="57" t="s">
        <v>526</v>
      </c>
      <c r="C221" s="58" t="s">
        <v>442</v>
      </c>
      <c r="D221" s="58" t="s">
        <v>280</v>
      </c>
      <c r="E221" s="74">
        <f t="shared" si="6"/>
        <v>46.63636363636364</v>
      </c>
      <c r="F221" s="75">
        <f t="shared" si="7"/>
        <v>9.7936363636363648</v>
      </c>
      <c r="G221" s="74">
        <v>56.43</v>
      </c>
      <c r="H221" s="76" t="s">
        <v>380</v>
      </c>
      <c r="I221" s="32" t="s">
        <v>39</v>
      </c>
      <c r="J221" s="4"/>
    </row>
    <row r="222" spans="1:10" x14ac:dyDescent="0.25">
      <c r="A222" s="63">
        <v>44182</v>
      </c>
      <c r="B222" s="57" t="s">
        <v>527</v>
      </c>
      <c r="C222" s="58" t="s">
        <v>443</v>
      </c>
      <c r="D222" s="58" t="s">
        <v>280</v>
      </c>
      <c r="E222" s="74">
        <f t="shared" si="6"/>
        <v>5.7768595041322319</v>
      </c>
      <c r="F222" s="75">
        <f t="shared" si="7"/>
        <v>1.2131404958677687</v>
      </c>
      <c r="G222" s="74">
        <v>6.99</v>
      </c>
      <c r="H222" s="76" t="s">
        <v>380</v>
      </c>
      <c r="I222" s="32" t="s">
        <v>39</v>
      </c>
      <c r="J222" s="4"/>
    </row>
    <row r="223" spans="1:10" x14ac:dyDescent="0.25">
      <c r="A223" s="63">
        <v>44183</v>
      </c>
      <c r="B223" s="57" t="s">
        <v>528</v>
      </c>
      <c r="C223" s="58" t="s">
        <v>444</v>
      </c>
      <c r="D223" s="58" t="s">
        <v>280</v>
      </c>
      <c r="E223" s="74">
        <f>G223/1.04</f>
        <v>66.67307692307692</v>
      </c>
      <c r="F223" s="75">
        <f>E223*0.04</f>
        <v>2.666923076923077</v>
      </c>
      <c r="G223" s="74">
        <v>69.34</v>
      </c>
      <c r="H223" s="76" t="s">
        <v>542</v>
      </c>
      <c r="I223" s="32" t="s">
        <v>541</v>
      </c>
      <c r="J223" s="4"/>
    </row>
    <row r="224" spans="1:10" x14ac:dyDescent="0.25">
      <c r="A224" s="63">
        <v>44193</v>
      </c>
      <c r="B224" s="57" t="s">
        <v>529</v>
      </c>
      <c r="C224" s="58" t="s">
        <v>445</v>
      </c>
      <c r="D224" s="58" t="s">
        <v>280</v>
      </c>
      <c r="E224" s="74">
        <f t="shared" si="6"/>
        <v>4.5041322314049586</v>
      </c>
      <c r="F224" s="75">
        <f t="shared" si="7"/>
        <v>0.94586776859504129</v>
      </c>
      <c r="G224" s="74">
        <v>5.45</v>
      </c>
      <c r="H224" s="76" t="s">
        <v>564</v>
      </c>
      <c r="I224" s="32" t="s">
        <v>563</v>
      </c>
      <c r="J224" s="4"/>
    </row>
    <row r="225" spans="1:10" x14ac:dyDescent="0.25">
      <c r="A225" s="63">
        <v>44193</v>
      </c>
      <c r="B225" s="57" t="s">
        <v>530</v>
      </c>
      <c r="C225" s="58" t="s">
        <v>446</v>
      </c>
      <c r="D225" s="58" t="s">
        <v>280</v>
      </c>
      <c r="E225" s="74">
        <f t="shared" si="6"/>
        <v>1.2561983471074381</v>
      </c>
      <c r="F225" s="75">
        <f t="shared" si="7"/>
        <v>0.26380165289256197</v>
      </c>
      <c r="G225" s="74">
        <v>1.52</v>
      </c>
      <c r="H225" s="76" t="s">
        <v>329</v>
      </c>
      <c r="I225" s="32" t="s">
        <v>38</v>
      </c>
      <c r="J225" s="4"/>
    </row>
    <row r="226" spans="1:10" x14ac:dyDescent="0.25">
      <c r="A226" s="63">
        <v>44193</v>
      </c>
      <c r="B226" s="57" t="s">
        <v>531</v>
      </c>
      <c r="C226" s="58" t="s">
        <v>447</v>
      </c>
      <c r="D226" s="58" t="s">
        <v>280</v>
      </c>
      <c r="E226" s="74">
        <f t="shared" si="6"/>
        <v>9.5123966942148765</v>
      </c>
      <c r="F226" s="75">
        <f t="shared" si="7"/>
        <v>1.9976033057851239</v>
      </c>
      <c r="G226" s="74">
        <v>11.51</v>
      </c>
      <c r="H226" s="76" t="s">
        <v>340</v>
      </c>
      <c r="I226" s="58" t="s">
        <v>21</v>
      </c>
      <c r="J226" s="4"/>
    </row>
    <row r="227" spans="1:10" x14ac:dyDescent="0.25">
      <c r="A227" s="63">
        <v>44194</v>
      </c>
      <c r="B227" s="57" t="s">
        <v>532</v>
      </c>
      <c r="C227" s="58" t="s">
        <v>448</v>
      </c>
      <c r="D227" s="58" t="s">
        <v>280</v>
      </c>
      <c r="E227" s="74">
        <v>36.6</v>
      </c>
      <c r="F227" s="75">
        <v>6.38</v>
      </c>
      <c r="G227" s="74">
        <v>42.98</v>
      </c>
      <c r="H227" s="76" t="s">
        <v>546</v>
      </c>
      <c r="I227" s="32" t="s">
        <v>545</v>
      </c>
      <c r="J227" s="4"/>
    </row>
    <row r="228" spans="1:10" x14ac:dyDescent="0.25">
      <c r="A228" s="63">
        <v>44194</v>
      </c>
      <c r="B228" s="57" t="s">
        <v>533</v>
      </c>
      <c r="C228" s="58" t="s">
        <v>449</v>
      </c>
      <c r="D228" s="58" t="s">
        <v>280</v>
      </c>
      <c r="E228" s="74">
        <f t="shared" si="6"/>
        <v>37.181818181818187</v>
      </c>
      <c r="F228" s="75">
        <f t="shared" si="7"/>
        <v>7.8081818181818186</v>
      </c>
      <c r="G228" s="74">
        <v>44.99</v>
      </c>
      <c r="H228" s="76" t="s">
        <v>546</v>
      </c>
      <c r="I228" s="32" t="s">
        <v>545</v>
      </c>
      <c r="J228" s="4"/>
    </row>
    <row r="229" spans="1:10" x14ac:dyDescent="0.25">
      <c r="A229" s="63">
        <v>44196</v>
      </c>
      <c r="B229" s="57" t="s">
        <v>534</v>
      </c>
      <c r="C229" s="58" t="s">
        <v>450</v>
      </c>
      <c r="D229" s="58" t="s">
        <v>280</v>
      </c>
      <c r="E229" s="74">
        <f>G229/1.04</f>
        <v>67.634615384615387</v>
      </c>
      <c r="F229" s="75">
        <f>E229*0.04</f>
        <v>2.7053846153846157</v>
      </c>
      <c r="G229" s="74">
        <v>70.34</v>
      </c>
      <c r="H229" s="76" t="s">
        <v>542</v>
      </c>
      <c r="I229" s="32" t="s">
        <v>541</v>
      </c>
      <c r="J229" s="4"/>
    </row>
    <row r="230" spans="1:10" x14ac:dyDescent="0.25">
      <c r="A230" s="56"/>
      <c r="B230" s="26"/>
      <c r="C230" s="35"/>
      <c r="D230" s="7"/>
      <c r="E230" s="22"/>
      <c r="F230" s="65"/>
      <c r="G230" s="23"/>
      <c r="H230" s="58"/>
      <c r="I230" s="32"/>
      <c r="J230" s="4"/>
    </row>
    <row r="231" spans="1:10" x14ac:dyDescent="0.25">
      <c r="A231" s="56"/>
      <c r="B231" s="26"/>
      <c r="C231" s="35"/>
      <c r="D231" s="7"/>
      <c r="E231" s="22"/>
      <c r="F231" s="22"/>
      <c r="G231" s="22"/>
      <c r="H231" s="2"/>
      <c r="I231" s="32"/>
      <c r="J231" s="4"/>
    </row>
    <row r="232" spans="1:10" x14ac:dyDescent="0.25">
      <c r="A232" s="56"/>
      <c r="B232" s="26"/>
      <c r="C232" s="35"/>
      <c r="D232" s="7"/>
      <c r="E232" s="22"/>
      <c r="F232" s="65"/>
      <c r="G232" s="22"/>
      <c r="H232" s="2"/>
      <c r="I232" s="32"/>
      <c r="J232" s="4"/>
    </row>
    <row r="233" spans="1:10" x14ac:dyDescent="0.25">
      <c r="A233" s="56"/>
      <c r="B233" s="26"/>
      <c r="C233" s="35"/>
      <c r="D233" s="7"/>
      <c r="E233" s="22"/>
      <c r="F233" s="65"/>
      <c r="G233" s="23"/>
      <c r="H233" s="2"/>
      <c r="I233" s="32"/>
      <c r="J233" s="4"/>
    </row>
    <row r="234" spans="1:10" x14ac:dyDescent="0.25">
      <c r="A234" s="56"/>
      <c r="B234" s="26"/>
      <c r="C234" s="35"/>
      <c r="D234" s="7"/>
      <c r="E234" s="22"/>
      <c r="F234" s="65"/>
      <c r="G234" s="23"/>
      <c r="H234" s="2"/>
      <c r="I234" s="32"/>
      <c r="J234" s="4"/>
    </row>
    <row r="235" spans="1:10" x14ac:dyDescent="0.25">
      <c r="A235" s="56"/>
      <c r="B235" s="26"/>
      <c r="C235" s="35"/>
      <c r="D235" s="7"/>
      <c r="E235" s="22"/>
      <c r="F235" s="65"/>
      <c r="G235" s="23"/>
      <c r="H235" s="2"/>
      <c r="I235" s="32"/>
      <c r="J235" s="4"/>
    </row>
    <row r="236" spans="1:10" x14ac:dyDescent="0.25">
      <c r="A236" s="56"/>
      <c r="B236" s="26"/>
      <c r="C236" s="35"/>
      <c r="D236" s="7"/>
      <c r="E236" s="22"/>
      <c r="F236" s="65"/>
      <c r="G236" s="23"/>
      <c r="H236" s="2"/>
      <c r="I236" s="32"/>
      <c r="J236" s="4"/>
    </row>
    <row r="237" spans="1:10" x14ac:dyDescent="0.25">
      <c r="A237" s="56"/>
      <c r="B237" s="26"/>
      <c r="C237" s="35"/>
      <c r="D237" s="7"/>
      <c r="E237" s="22"/>
      <c r="F237" s="65"/>
      <c r="G237" s="23"/>
      <c r="H237" s="2"/>
      <c r="I237" s="32"/>
      <c r="J237" s="4"/>
    </row>
    <row r="238" spans="1:10" x14ac:dyDescent="0.25">
      <c r="A238" s="56"/>
      <c r="B238" s="26"/>
      <c r="C238" s="35"/>
      <c r="D238" s="7"/>
      <c r="E238" s="22"/>
      <c r="F238" s="65"/>
      <c r="G238" s="23"/>
      <c r="H238" s="2"/>
      <c r="I238" s="32"/>
      <c r="J238" s="4"/>
    </row>
    <row r="239" spans="1:10" x14ac:dyDescent="0.25">
      <c r="A239" s="56"/>
      <c r="B239" s="26"/>
      <c r="C239" s="35"/>
      <c r="D239" s="7"/>
      <c r="E239" s="22"/>
      <c r="F239" s="65"/>
      <c r="G239" s="23"/>
      <c r="H239" s="2"/>
      <c r="I239" s="32"/>
      <c r="J239" s="4"/>
    </row>
    <row r="240" spans="1:10" x14ac:dyDescent="0.25">
      <c r="A240" s="56"/>
      <c r="B240" s="26"/>
      <c r="C240" s="35"/>
      <c r="D240" s="7"/>
      <c r="E240" s="22"/>
      <c r="F240" s="65"/>
      <c r="G240" s="23"/>
      <c r="H240" s="2"/>
      <c r="I240" s="32"/>
      <c r="J240" s="4"/>
    </row>
    <row r="241" spans="1:10" s="8" customFormat="1" x14ac:dyDescent="0.25">
      <c r="A241" s="56"/>
      <c r="B241" s="26"/>
      <c r="C241" s="35"/>
      <c r="D241" s="7"/>
      <c r="E241" s="22"/>
      <c r="F241" s="65"/>
      <c r="G241" s="23"/>
      <c r="H241" s="2"/>
      <c r="I241" s="32"/>
    </row>
    <row r="242" spans="1:10" x14ac:dyDescent="0.25">
      <c r="A242" s="56"/>
      <c r="B242" s="26"/>
      <c r="C242" s="35"/>
      <c r="D242" s="7"/>
      <c r="E242" s="22"/>
      <c r="F242" s="65"/>
      <c r="G242" s="23"/>
      <c r="H242" s="2"/>
      <c r="I242" s="32"/>
      <c r="J242" s="4"/>
    </row>
    <row r="243" spans="1:10" x14ac:dyDescent="0.25">
      <c r="A243" s="56"/>
      <c r="B243" s="26"/>
      <c r="C243" s="35"/>
      <c r="D243" s="7"/>
      <c r="E243" s="22"/>
      <c r="F243" s="65"/>
      <c r="G243" s="23"/>
      <c r="H243" s="2"/>
      <c r="I243" s="32"/>
      <c r="J243" s="4"/>
    </row>
    <row r="244" spans="1:10" x14ac:dyDescent="0.25">
      <c r="A244" s="56"/>
      <c r="B244" s="26"/>
      <c r="C244" s="35"/>
      <c r="D244" s="7"/>
      <c r="E244" s="22"/>
      <c r="F244" s="65"/>
      <c r="G244" s="23"/>
      <c r="H244" s="2"/>
      <c r="I244" s="32"/>
      <c r="J244" s="4"/>
    </row>
    <row r="245" spans="1:10" x14ac:dyDescent="0.25">
      <c r="A245" s="56"/>
      <c r="B245" s="26"/>
      <c r="C245" s="35"/>
      <c r="D245" s="7"/>
      <c r="E245" s="22"/>
      <c r="F245" s="65"/>
      <c r="G245" s="23"/>
      <c r="H245" s="2"/>
      <c r="I245" s="32"/>
      <c r="J245" s="4"/>
    </row>
    <row r="246" spans="1:10" x14ac:dyDescent="0.25">
      <c r="A246" s="56"/>
      <c r="B246" s="26"/>
      <c r="C246" s="35"/>
      <c r="D246" s="7"/>
      <c r="E246" s="22"/>
      <c r="F246" s="65"/>
      <c r="G246" s="23"/>
      <c r="H246" s="2"/>
      <c r="I246" s="32"/>
      <c r="J246" s="4"/>
    </row>
    <row r="247" spans="1:10" x14ac:dyDescent="0.25">
      <c r="A247" s="56"/>
      <c r="B247" s="26"/>
      <c r="C247" s="35"/>
      <c r="D247" s="7"/>
      <c r="E247" s="22"/>
      <c r="F247" s="65"/>
      <c r="G247" s="23"/>
      <c r="H247" s="2"/>
      <c r="I247" s="32"/>
      <c r="J247" s="4"/>
    </row>
    <row r="248" spans="1:10" x14ac:dyDescent="0.25">
      <c r="A248" s="56"/>
      <c r="B248" s="26"/>
      <c r="C248" s="35"/>
      <c r="D248" s="7"/>
      <c r="E248" s="22"/>
      <c r="F248" s="65"/>
      <c r="G248" s="23"/>
      <c r="H248" s="2"/>
      <c r="I248" s="32"/>
      <c r="J248" s="4"/>
    </row>
    <row r="249" spans="1:10" x14ac:dyDescent="0.25">
      <c r="A249" s="56"/>
      <c r="B249" s="26"/>
      <c r="C249" s="35"/>
      <c r="D249" s="7"/>
      <c r="E249" s="22"/>
      <c r="F249" s="65"/>
      <c r="G249" s="23"/>
      <c r="H249" s="2"/>
      <c r="I249" s="32"/>
      <c r="J249" s="4"/>
    </row>
    <row r="250" spans="1:10" x14ac:dyDescent="0.25">
      <c r="A250" s="56"/>
      <c r="B250" s="26"/>
      <c r="C250" s="35"/>
      <c r="D250" s="7"/>
      <c r="E250" s="22"/>
      <c r="F250" s="65"/>
      <c r="G250" s="23"/>
      <c r="H250" s="2"/>
      <c r="I250" s="32"/>
      <c r="J250" s="4"/>
    </row>
    <row r="251" spans="1:10" x14ac:dyDescent="0.25">
      <c r="A251" s="56"/>
      <c r="B251" s="26"/>
      <c r="C251" s="35"/>
      <c r="D251" s="7"/>
      <c r="E251" s="22"/>
      <c r="F251" s="65"/>
      <c r="G251" s="23"/>
      <c r="H251" s="2"/>
      <c r="I251" s="32"/>
      <c r="J251" s="4"/>
    </row>
    <row r="252" spans="1:10" x14ac:dyDescent="0.25">
      <c r="A252" s="56"/>
      <c r="B252" s="26"/>
      <c r="C252" s="35"/>
      <c r="D252" s="7"/>
      <c r="E252" s="22"/>
      <c r="F252" s="65"/>
      <c r="G252" s="23"/>
      <c r="H252" s="2"/>
      <c r="I252" s="32"/>
      <c r="J252" s="4"/>
    </row>
    <row r="253" spans="1:10" x14ac:dyDescent="0.25">
      <c r="A253" s="56"/>
      <c r="B253" s="26"/>
      <c r="C253" s="35"/>
      <c r="D253" s="7"/>
      <c r="E253" s="22"/>
      <c r="F253" s="65"/>
      <c r="G253" s="23"/>
      <c r="H253" s="2"/>
      <c r="I253" s="32"/>
    </row>
    <row r="254" spans="1:10" x14ac:dyDescent="0.25">
      <c r="A254" s="56"/>
      <c r="B254" s="26"/>
      <c r="C254" s="35"/>
      <c r="D254" s="7"/>
      <c r="E254" s="22"/>
      <c r="F254" s="65"/>
      <c r="G254" s="23"/>
      <c r="H254" s="2"/>
      <c r="I254" s="32"/>
    </row>
    <row r="255" spans="1:10" x14ac:dyDescent="0.25">
      <c r="A255" s="56"/>
      <c r="B255" s="26"/>
      <c r="C255" s="35"/>
      <c r="D255" s="7"/>
      <c r="E255" s="22"/>
      <c r="F255" s="65"/>
      <c r="G255" s="23"/>
      <c r="H255" s="2"/>
      <c r="I255" s="32"/>
    </row>
    <row r="256" spans="1:10" s="8" customFormat="1" x14ac:dyDescent="0.25">
      <c r="A256" s="56"/>
      <c r="B256" s="26"/>
      <c r="C256" s="35"/>
      <c r="D256" s="7"/>
      <c r="E256" s="22"/>
      <c r="F256" s="65"/>
      <c r="G256" s="23"/>
      <c r="H256" s="2"/>
      <c r="I256" s="32"/>
    </row>
    <row r="257" spans="1:9" x14ac:dyDescent="0.25">
      <c r="A257" s="56"/>
      <c r="B257" s="26"/>
      <c r="C257" s="35"/>
      <c r="D257" s="7"/>
      <c r="E257" s="22"/>
      <c r="F257" s="65"/>
      <c r="G257" s="23"/>
      <c r="H257" s="2"/>
      <c r="I257" s="32"/>
    </row>
    <row r="258" spans="1:9" x14ac:dyDescent="0.25">
      <c r="A258" s="56"/>
      <c r="B258" s="26"/>
      <c r="C258" s="13"/>
      <c r="D258" s="7"/>
      <c r="E258" s="22"/>
      <c r="F258" s="65"/>
      <c r="G258" s="23"/>
      <c r="H258" s="2"/>
      <c r="I258" s="32"/>
    </row>
    <row r="259" spans="1:9" x14ac:dyDescent="0.25">
      <c r="A259" s="56"/>
      <c r="B259" s="26"/>
      <c r="C259" s="35"/>
      <c r="D259" s="7"/>
      <c r="E259" s="22"/>
      <c r="F259" s="65"/>
      <c r="G259" s="23"/>
      <c r="H259" s="2"/>
      <c r="I259" s="32"/>
    </row>
    <row r="260" spans="1:9" x14ac:dyDescent="0.25">
      <c r="A260" s="56"/>
      <c r="B260" s="26"/>
      <c r="C260" s="35"/>
      <c r="D260" s="7"/>
      <c r="E260" s="22"/>
      <c r="F260" s="65"/>
      <c r="G260" s="23"/>
      <c r="H260" s="2"/>
      <c r="I260" s="32"/>
    </row>
    <row r="261" spans="1:9" x14ac:dyDescent="0.25">
      <c r="A261" s="56"/>
      <c r="B261" s="26"/>
      <c r="C261" s="35"/>
      <c r="D261" s="7"/>
      <c r="E261" s="22"/>
      <c r="F261" s="65"/>
      <c r="G261" s="23"/>
      <c r="H261" s="2"/>
      <c r="I261" s="32"/>
    </row>
    <row r="262" spans="1:9" x14ac:dyDescent="0.25">
      <c r="A262" s="56"/>
      <c r="B262" s="26"/>
      <c r="C262" s="35"/>
      <c r="D262" s="7"/>
      <c r="E262" s="22"/>
      <c r="F262" s="65"/>
      <c r="G262" s="23"/>
      <c r="H262" s="2"/>
      <c r="I262" s="32"/>
    </row>
    <row r="263" spans="1:9" x14ac:dyDescent="0.25">
      <c r="A263" s="56"/>
      <c r="B263" s="26"/>
      <c r="C263" s="35"/>
      <c r="D263" s="7"/>
      <c r="E263" s="22"/>
      <c r="F263" s="65"/>
      <c r="G263" s="23"/>
      <c r="H263" s="2"/>
      <c r="I263" s="32"/>
    </row>
    <row r="264" spans="1:9" x14ac:dyDescent="0.25">
      <c r="A264" s="56"/>
      <c r="B264" s="26"/>
      <c r="C264" s="35"/>
      <c r="D264" s="7"/>
      <c r="E264" s="22"/>
      <c r="F264" s="65"/>
      <c r="G264" s="23"/>
      <c r="H264" s="2"/>
      <c r="I264" s="32"/>
    </row>
    <row r="265" spans="1:9" x14ac:dyDescent="0.25">
      <c r="A265" s="56"/>
      <c r="B265" s="26"/>
      <c r="C265" s="35"/>
      <c r="D265" s="7"/>
      <c r="E265" s="22"/>
      <c r="F265" s="65"/>
      <c r="G265" s="23"/>
      <c r="H265" s="2"/>
      <c r="I265" s="32"/>
    </row>
    <row r="266" spans="1:9" x14ac:dyDescent="0.25">
      <c r="A266" s="56"/>
      <c r="B266" s="26"/>
      <c r="C266" s="35"/>
      <c r="D266" s="7"/>
      <c r="E266" s="22"/>
      <c r="F266" s="65"/>
      <c r="G266" s="23"/>
      <c r="H266" s="2"/>
      <c r="I266" s="32"/>
    </row>
    <row r="267" spans="1:9" x14ac:dyDescent="0.25">
      <c r="A267" s="56"/>
      <c r="B267" s="26"/>
      <c r="C267" s="35"/>
      <c r="D267" s="7"/>
      <c r="E267" s="22"/>
      <c r="F267" s="65"/>
      <c r="G267" s="23"/>
      <c r="H267" s="2"/>
      <c r="I267" s="32"/>
    </row>
    <row r="268" spans="1:9" x14ac:dyDescent="0.25">
      <c r="A268" s="56"/>
      <c r="B268" s="26"/>
      <c r="C268" s="35"/>
      <c r="D268" s="7"/>
      <c r="E268" s="22"/>
      <c r="F268" s="65"/>
      <c r="G268" s="23"/>
      <c r="H268" s="2"/>
      <c r="I268" s="32"/>
    </row>
    <row r="269" spans="1:9" x14ac:dyDescent="0.25">
      <c r="A269" s="56"/>
      <c r="B269" s="26"/>
      <c r="C269" s="35"/>
      <c r="D269" s="7"/>
      <c r="E269" s="22"/>
      <c r="F269" s="65"/>
      <c r="G269" s="23"/>
      <c r="H269" s="2"/>
      <c r="I269" s="32"/>
    </row>
    <row r="270" spans="1:9" x14ac:dyDescent="0.25">
      <c r="A270" s="56"/>
      <c r="B270" s="26"/>
      <c r="C270" s="35"/>
      <c r="D270" s="7"/>
      <c r="E270" s="22"/>
      <c r="F270" s="65"/>
      <c r="G270" s="23"/>
      <c r="H270" s="2"/>
      <c r="I270" s="32"/>
    </row>
    <row r="271" spans="1:9" x14ac:dyDescent="0.25">
      <c r="A271" s="56"/>
      <c r="B271" s="26"/>
      <c r="C271" s="45"/>
      <c r="D271" s="7"/>
      <c r="E271" s="22"/>
      <c r="F271" s="65"/>
      <c r="G271" s="23"/>
      <c r="H271" s="2"/>
      <c r="I271" s="32"/>
    </row>
    <row r="272" spans="1:9" x14ac:dyDescent="0.25">
      <c r="A272" s="56"/>
      <c r="B272" s="26"/>
      <c r="C272" s="45"/>
      <c r="D272" s="7"/>
      <c r="E272" s="22"/>
      <c r="F272" s="65"/>
      <c r="G272" s="23"/>
      <c r="H272" s="2"/>
      <c r="I272" s="32"/>
    </row>
    <row r="273" spans="1:9" x14ac:dyDescent="0.25">
      <c r="A273" s="56"/>
      <c r="B273" s="26"/>
      <c r="C273" s="47"/>
      <c r="D273" s="7"/>
      <c r="E273" s="22"/>
      <c r="F273" s="65"/>
      <c r="G273" s="23"/>
      <c r="H273" s="2"/>
      <c r="I273" s="32"/>
    </row>
    <row r="274" spans="1:9" x14ac:dyDescent="0.25">
      <c r="A274" s="56"/>
      <c r="B274" s="26"/>
      <c r="C274" s="45"/>
      <c r="D274" s="7"/>
      <c r="E274" s="22"/>
      <c r="F274" s="65"/>
      <c r="G274" s="23"/>
      <c r="H274" s="2"/>
      <c r="I274" s="48"/>
    </row>
    <row r="275" spans="1:9" x14ac:dyDescent="0.25">
      <c r="A275" s="56"/>
      <c r="B275" s="26"/>
      <c r="C275" s="45"/>
      <c r="D275" s="7"/>
      <c r="E275" s="22"/>
      <c r="F275" s="65"/>
      <c r="G275" s="23"/>
      <c r="H275" s="37"/>
      <c r="I275" s="48"/>
    </row>
    <row r="276" spans="1:9" x14ac:dyDescent="0.25">
      <c r="A276" s="56"/>
      <c r="B276" s="26"/>
      <c r="C276" s="47"/>
      <c r="D276" s="7"/>
      <c r="E276" s="22"/>
      <c r="F276" s="65"/>
      <c r="G276" s="23"/>
      <c r="H276" s="2"/>
      <c r="I276" s="32"/>
    </row>
    <row r="277" spans="1:9" x14ac:dyDescent="0.25">
      <c r="A277" s="56"/>
      <c r="B277" s="26"/>
      <c r="C277" s="45"/>
      <c r="D277" s="7"/>
      <c r="E277" s="22"/>
      <c r="F277" s="65"/>
      <c r="G277" s="23"/>
      <c r="H277" s="2"/>
      <c r="I277" s="32"/>
    </row>
    <row r="278" spans="1:9" x14ac:dyDescent="0.25">
      <c r="A278" s="56"/>
      <c r="B278" s="26"/>
      <c r="C278" s="45"/>
      <c r="D278" s="7"/>
      <c r="E278" s="22"/>
      <c r="F278" s="65"/>
      <c r="G278" s="23"/>
      <c r="H278" s="2"/>
      <c r="I278" s="32"/>
    </row>
    <row r="279" spans="1:9" x14ac:dyDescent="0.25">
      <c r="A279" s="56"/>
      <c r="B279" s="26"/>
      <c r="C279" s="45"/>
      <c r="D279" s="7"/>
      <c r="E279" s="22"/>
      <c r="F279" s="65"/>
      <c r="G279" s="23"/>
      <c r="H279" s="37"/>
      <c r="I279" s="48"/>
    </row>
    <row r="280" spans="1:9" x14ac:dyDescent="0.25">
      <c r="A280" s="56"/>
      <c r="B280" s="26"/>
      <c r="C280" s="45"/>
      <c r="D280" s="7"/>
      <c r="E280" s="22"/>
      <c r="F280" s="65"/>
      <c r="G280" s="23"/>
      <c r="H280" s="2"/>
      <c r="I280" s="32"/>
    </row>
    <row r="281" spans="1:9" x14ac:dyDescent="0.25">
      <c r="A281" s="49"/>
      <c r="B281" s="50"/>
      <c r="C281" s="45"/>
      <c r="D281" s="50"/>
      <c r="E281" s="52"/>
      <c r="F281" s="66"/>
      <c r="G281" s="52"/>
      <c r="H281" s="37"/>
      <c r="I281" s="48"/>
    </row>
    <row r="282" spans="1:9" x14ac:dyDescent="0.25">
      <c r="A282" s="46"/>
      <c r="B282" s="26"/>
      <c r="C282" s="47"/>
      <c r="D282" s="37"/>
      <c r="E282" s="22"/>
      <c r="F282" s="65"/>
      <c r="G282" s="23"/>
      <c r="H282" s="2"/>
      <c r="I282" s="32"/>
    </row>
    <row r="283" spans="1:9" x14ac:dyDescent="0.25">
      <c r="A283" s="46"/>
      <c r="B283" s="26"/>
      <c r="C283" s="47"/>
      <c r="D283" s="37"/>
      <c r="E283" s="22"/>
      <c r="F283" s="65"/>
      <c r="G283" s="23"/>
      <c r="H283" s="30"/>
      <c r="I283" s="32"/>
    </row>
    <row r="284" spans="1:9" x14ac:dyDescent="0.25">
      <c r="A284" s="46"/>
      <c r="B284" s="26"/>
      <c r="C284" s="47"/>
      <c r="D284" s="37"/>
      <c r="E284" s="22"/>
      <c r="F284" s="65"/>
      <c r="G284" s="23"/>
      <c r="H284" s="33"/>
      <c r="I284" s="13"/>
    </row>
    <row r="285" spans="1:9" x14ac:dyDescent="0.25">
      <c r="A285" s="46"/>
      <c r="B285" s="26"/>
      <c r="C285" s="47"/>
      <c r="D285" s="37"/>
      <c r="E285" s="22"/>
      <c r="F285" s="65"/>
      <c r="G285" s="23"/>
      <c r="H285" s="30"/>
      <c r="I285" s="13"/>
    </row>
    <row r="286" spans="1:9" x14ac:dyDescent="0.25">
      <c r="A286" s="49"/>
      <c r="B286" s="26"/>
      <c r="C286" s="45"/>
      <c r="D286" s="50"/>
      <c r="E286" s="22"/>
      <c r="F286" s="65"/>
      <c r="G286" s="23"/>
      <c r="H286" s="30"/>
      <c r="I286" s="13"/>
    </row>
    <row r="287" spans="1:9" x14ac:dyDescent="0.25">
      <c r="A287" s="49"/>
      <c r="B287" s="26"/>
      <c r="C287" s="45"/>
      <c r="D287" s="50"/>
      <c r="E287" s="22"/>
      <c r="F287" s="65"/>
      <c r="G287" s="23"/>
      <c r="H287" s="30"/>
      <c r="I287" s="13"/>
    </row>
    <row r="288" spans="1:9" x14ac:dyDescent="0.25">
      <c r="A288" s="49"/>
      <c r="B288" s="26"/>
      <c r="C288" s="45"/>
      <c r="D288" s="50"/>
      <c r="E288" s="22"/>
      <c r="F288" s="65"/>
      <c r="G288" s="23"/>
      <c r="H288" s="30"/>
      <c r="I288" s="12"/>
    </row>
    <row r="289" spans="1:9" x14ac:dyDescent="0.25">
      <c r="A289" s="53"/>
      <c r="B289" s="26"/>
      <c r="C289" s="54"/>
      <c r="D289" s="55"/>
      <c r="E289" s="22"/>
      <c r="F289" s="65"/>
      <c r="G289" s="23"/>
      <c r="H289" s="2"/>
      <c r="I289" s="13"/>
    </row>
    <row r="290" spans="1:9" x14ac:dyDescent="0.25">
      <c r="A290" s="49"/>
      <c r="B290" s="26"/>
      <c r="C290" s="45"/>
      <c r="D290" s="50"/>
      <c r="E290" s="22"/>
      <c r="F290" s="65"/>
      <c r="G290" s="23"/>
      <c r="H290" s="2"/>
      <c r="I290" s="13"/>
    </row>
    <row r="291" spans="1:9" x14ac:dyDescent="0.25">
      <c r="A291" s="46"/>
      <c r="B291" s="26"/>
      <c r="C291" s="47"/>
      <c r="D291" s="37"/>
      <c r="E291" s="22"/>
      <c r="F291" s="65"/>
      <c r="G291" s="23"/>
      <c r="H291" s="30"/>
      <c r="I291" s="13"/>
    </row>
    <row r="292" spans="1:9" x14ac:dyDescent="0.25">
      <c r="A292" s="46"/>
      <c r="B292" s="26"/>
      <c r="C292" s="47"/>
      <c r="D292" s="37"/>
      <c r="E292" s="22"/>
      <c r="F292" s="65"/>
      <c r="G292" s="23"/>
      <c r="H292" s="2"/>
      <c r="I292" s="13"/>
    </row>
    <row r="293" spans="1:9" x14ac:dyDescent="0.25">
      <c r="A293" s="49"/>
      <c r="B293" s="26"/>
      <c r="C293" s="45"/>
      <c r="D293" s="50"/>
      <c r="E293" s="22"/>
      <c r="F293" s="65"/>
      <c r="G293" s="23"/>
      <c r="H293" s="2"/>
      <c r="I293" s="12"/>
    </row>
    <row r="294" spans="1:9" x14ac:dyDescent="0.25">
      <c r="A294" s="49"/>
      <c r="B294" s="26"/>
      <c r="C294" s="45"/>
      <c r="D294" s="50"/>
      <c r="E294" s="22"/>
      <c r="F294" s="65"/>
      <c r="G294" s="23"/>
      <c r="H294" s="2"/>
      <c r="I294" s="32"/>
    </row>
    <row r="295" spans="1:9" x14ac:dyDescent="0.25">
      <c r="A295" s="49"/>
      <c r="B295" s="26"/>
      <c r="C295" s="45"/>
      <c r="D295" s="50"/>
      <c r="E295" s="22"/>
      <c r="F295" s="65"/>
      <c r="G295" s="23"/>
      <c r="H295" s="30"/>
      <c r="I295" s="13"/>
    </row>
    <row r="296" spans="1:9" x14ac:dyDescent="0.25">
      <c r="A296" s="46"/>
      <c r="B296" s="26"/>
      <c r="C296" s="47"/>
      <c r="D296" s="37"/>
      <c r="E296" s="22"/>
      <c r="F296" s="65"/>
      <c r="G296" s="23"/>
      <c r="H296" s="2"/>
      <c r="I296" s="12"/>
    </row>
    <row r="297" spans="1:9" x14ac:dyDescent="0.25">
      <c r="A297" s="49"/>
      <c r="B297" s="26"/>
      <c r="C297" s="45"/>
      <c r="D297" s="50"/>
      <c r="E297" s="22"/>
      <c r="F297" s="65"/>
      <c r="G297" s="23"/>
      <c r="H297" s="2"/>
      <c r="I297" s="32"/>
    </row>
    <row r="298" spans="1:9" x14ac:dyDescent="0.25">
      <c r="A298" s="49"/>
      <c r="B298" s="26"/>
      <c r="C298" s="45"/>
      <c r="D298" s="50"/>
      <c r="E298" s="22"/>
      <c r="F298" s="65"/>
      <c r="G298" s="23"/>
      <c r="H298" s="2"/>
      <c r="I298" s="32"/>
    </row>
    <row r="299" spans="1:9" x14ac:dyDescent="0.25">
      <c r="A299" s="46"/>
      <c r="B299" s="26"/>
      <c r="C299" s="47"/>
      <c r="D299" s="37"/>
      <c r="E299" s="22"/>
      <c r="F299" s="65"/>
      <c r="G299" s="23"/>
      <c r="H299" s="2"/>
      <c r="I299" s="13"/>
    </row>
    <row r="300" spans="1:9" x14ac:dyDescent="0.25">
      <c r="A300" s="46"/>
      <c r="B300" s="26"/>
      <c r="C300" s="47"/>
      <c r="D300" s="37"/>
      <c r="E300" s="22"/>
      <c r="F300" s="65"/>
      <c r="G300" s="23"/>
      <c r="H300" s="2"/>
      <c r="I300" s="32"/>
    </row>
    <row r="301" spans="1:9" x14ac:dyDescent="0.25">
      <c r="A301" s="49"/>
      <c r="B301" s="26"/>
      <c r="C301" s="45"/>
      <c r="D301" s="50"/>
      <c r="E301" s="22"/>
      <c r="F301" s="65"/>
      <c r="G301" s="23"/>
      <c r="H301" s="2"/>
      <c r="I301" s="32"/>
    </row>
    <row r="302" spans="1:9" x14ac:dyDescent="0.25">
      <c r="A302" s="49"/>
      <c r="B302" s="26"/>
      <c r="C302" s="45"/>
      <c r="D302" s="50"/>
      <c r="E302" s="22"/>
      <c r="F302" s="65"/>
      <c r="G302" s="23"/>
      <c r="H302" s="2"/>
      <c r="I302" s="32"/>
    </row>
    <row r="303" spans="1:9" x14ac:dyDescent="0.25">
      <c r="A303" s="49"/>
      <c r="B303" s="26"/>
      <c r="C303" s="45"/>
      <c r="D303" s="50"/>
      <c r="E303" s="22"/>
      <c r="F303" s="65"/>
      <c r="G303" s="23"/>
      <c r="H303" s="2"/>
      <c r="I303" s="32"/>
    </row>
    <row r="304" spans="1:9" x14ac:dyDescent="0.25">
      <c r="A304" s="49"/>
      <c r="B304" s="26"/>
      <c r="C304" s="45"/>
      <c r="D304" s="50"/>
      <c r="E304" s="22"/>
      <c r="F304" s="65"/>
      <c r="G304" s="23"/>
      <c r="H304" s="2"/>
      <c r="I304" s="32"/>
    </row>
    <row r="305" spans="1:9" x14ac:dyDescent="0.25">
      <c r="A305" s="46"/>
      <c r="B305" s="26"/>
      <c r="C305" s="47"/>
      <c r="D305" s="37"/>
      <c r="E305" s="22"/>
      <c r="F305" s="65"/>
      <c r="G305" s="23"/>
      <c r="H305" s="28"/>
      <c r="I305" s="13"/>
    </row>
    <row r="306" spans="1:9" x14ac:dyDescent="0.25">
      <c r="A306" s="46"/>
      <c r="B306" s="26"/>
      <c r="C306" s="47"/>
      <c r="D306" s="37"/>
      <c r="E306" s="22"/>
      <c r="F306" s="65"/>
      <c r="G306" s="23"/>
      <c r="H306" s="2"/>
      <c r="I306" s="32"/>
    </row>
    <row r="307" spans="1:9" x14ac:dyDescent="0.25">
      <c r="A307" s="49"/>
      <c r="B307" s="26"/>
      <c r="C307" s="45"/>
      <c r="D307" s="50"/>
      <c r="E307" s="22"/>
      <c r="F307" s="65"/>
      <c r="G307" s="23"/>
      <c r="H307" s="2"/>
      <c r="I307" s="32"/>
    </row>
    <row r="308" spans="1:9" x14ac:dyDescent="0.25">
      <c r="A308" s="49"/>
      <c r="B308" s="26"/>
      <c r="C308" s="45"/>
      <c r="D308" s="50"/>
      <c r="E308" s="22"/>
      <c r="F308" s="65"/>
      <c r="G308" s="23"/>
      <c r="H308" s="2"/>
      <c r="I308" s="13"/>
    </row>
    <row r="309" spans="1:9" x14ac:dyDescent="0.25">
      <c r="A309" s="49"/>
      <c r="B309" s="26"/>
      <c r="C309" s="45"/>
      <c r="D309" s="50"/>
      <c r="E309" s="22"/>
      <c r="F309" s="65"/>
      <c r="G309" s="23"/>
      <c r="H309" s="2"/>
      <c r="I309" s="13"/>
    </row>
    <row r="310" spans="1:9" x14ac:dyDescent="0.25">
      <c r="A310" s="46"/>
      <c r="B310" s="26"/>
      <c r="C310" s="47"/>
      <c r="D310" s="37"/>
      <c r="E310" s="22"/>
      <c r="F310" s="65"/>
      <c r="G310" s="23"/>
      <c r="H310" s="30"/>
      <c r="I310" s="13"/>
    </row>
    <row r="311" spans="1:9" x14ac:dyDescent="0.25">
      <c r="A311" s="49"/>
      <c r="B311" s="26"/>
      <c r="C311" s="45"/>
      <c r="D311" s="50"/>
      <c r="E311" s="22"/>
      <c r="F311" s="65"/>
      <c r="G311" s="23"/>
      <c r="H311" s="2"/>
      <c r="I311" s="13"/>
    </row>
    <row r="312" spans="1:9" x14ac:dyDescent="0.25">
      <c r="A312" s="46"/>
      <c r="B312" s="26"/>
      <c r="C312" s="47"/>
      <c r="D312" s="37"/>
      <c r="E312" s="22"/>
      <c r="F312" s="65"/>
      <c r="G312" s="23"/>
      <c r="H312" s="2"/>
      <c r="I312" s="13"/>
    </row>
    <row r="313" spans="1:9" x14ac:dyDescent="0.25">
      <c r="A313" s="46"/>
      <c r="B313" s="26"/>
      <c r="C313" s="47"/>
      <c r="D313" s="37"/>
      <c r="E313" s="22"/>
      <c r="F313" s="65"/>
      <c r="G313" s="23"/>
      <c r="H313" s="33"/>
      <c r="I313" s="32"/>
    </row>
    <row r="314" spans="1:9" x14ac:dyDescent="0.25">
      <c r="A314" s="49"/>
      <c r="B314" s="26"/>
      <c r="C314" s="45"/>
      <c r="D314" s="50"/>
      <c r="E314" s="22"/>
      <c r="F314" s="65"/>
      <c r="G314" s="23"/>
      <c r="H314" s="2"/>
      <c r="I314" s="13"/>
    </row>
    <row r="315" spans="1:9" x14ac:dyDescent="0.25">
      <c r="A315" s="49"/>
      <c r="B315" s="26"/>
      <c r="C315" s="45"/>
      <c r="D315" s="50"/>
      <c r="E315" s="22"/>
      <c r="F315" s="65"/>
      <c r="G315" s="23"/>
      <c r="H315" s="30"/>
      <c r="I315" s="13"/>
    </row>
    <row r="316" spans="1:9" x14ac:dyDescent="0.25">
      <c r="A316" s="49"/>
      <c r="B316" s="26"/>
      <c r="C316" s="45"/>
      <c r="D316" s="50"/>
      <c r="E316" s="22"/>
      <c r="F316" s="65"/>
      <c r="G316" s="23"/>
      <c r="H316" s="30"/>
      <c r="I316" s="13"/>
    </row>
    <row r="317" spans="1:9" x14ac:dyDescent="0.25">
      <c r="A317" s="49"/>
      <c r="B317" s="26"/>
      <c r="C317" s="45"/>
      <c r="D317" s="50"/>
      <c r="E317" s="22"/>
      <c r="F317" s="65"/>
      <c r="G317" s="23"/>
      <c r="H317" s="30"/>
      <c r="I317" s="13"/>
    </row>
    <row r="318" spans="1:9" x14ac:dyDescent="0.25">
      <c r="A318" s="46"/>
      <c r="B318" s="26"/>
      <c r="C318" s="47"/>
      <c r="D318" s="37"/>
      <c r="E318" s="22"/>
      <c r="F318" s="65"/>
      <c r="G318" s="23"/>
      <c r="H318" s="2"/>
      <c r="I318" s="32"/>
    </row>
    <row r="319" spans="1:9" x14ac:dyDescent="0.25">
      <c r="A319" s="49"/>
      <c r="B319" s="26"/>
      <c r="C319" s="45"/>
      <c r="D319" s="50"/>
      <c r="E319" s="22"/>
      <c r="F319" s="65"/>
      <c r="G319" s="23"/>
      <c r="H319" s="30"/>
      <c r="I319" s="12"/>
    </row>
    <row r="320" spans="1:9" x14ac:dyDescent="0.25">
      <c r="A320" s="49"/>
      <c r="B320" s="26"/>
      <c r="C320" s="45"/>
      <c r="D320" s="50"/>
      <c r="E320" s="22"/>
      <c r="F320" s="65"/>
      <c r="G320" s="23"/>
      <c r="H320" s="30"/>
      <c r="I320" s="12"/>
    </row>
    <row r="321" spans="1:9" x14ac:dyDescent="0.25">
      <c r="A321" s="46"/>
      <c r="B321" s="26"/>
      <c r="C321" s="47"/>
      <c r="D321" s="37"/>
      <c r="E321" s="22"/>
      <c r="F321" s="65"/>
      <c r="G321" s="23"/>
      <c r="H321" s="2"/>
      <c r="I321" s="13"/>
    </row>
    <row r="322" spans="1:9" x14ac:dyDescent="0.25">
      <c r="A322" s="49"/>
      <c r="B322" s="26"/>
      <c r="C322" s="45"/>
      <c r="D322" s="50"/>
      <c r="E322" s="22"/>
      <c r="F322" s="65"/>
      <c r="G322" s="23"/>
      <c r="H322" s="2"/>
      <c r="I322" s="12"/>
    </row>
    <row r="323" spans="1:9" x14ac:dyDescent="0.25">
      <c r="A323" s="49"/>
      <c r="B323" s="26"/>
      <c r="C323" s="45"/>
      <c r="D323" s="50"/>
      <c r="E323" s="22"/>
      <c r="F323" s="65"/>
      <c r="G323" s="23"/>
      <c r="H323" s="24"/>
      <c r="I323" s="32"/>
    </row>
    <row r="324" spans="1:9" x14ac:dyDescent="0.25">
      <c r="A324" s="46"/>
      <c r="B324" s="26"/>
      <c r="C324" s="47"/>
      <c r="D324" s="37"/>
      <c r="E324" s="22"/>
      <c r="F324" s="65"/>
      <c r="G324" s="23"/>
      <c r="H324" s="2"/>
      <c r="I324" s="32"/>
    </row>
    <row r="325" spans="1:9" x14ac:dyDescent="0.25">
      <c r="A325" s="49"/>
      <c r="B325" s="26"/>
      <c r="C325" s="45"/>
      <c r="D325" s="50"/>
      <c r="E325" s="22"/>
      <c r="F325" s="65"/>
      <c r="G325" s="23"/>
      <c r="H325" s="2"/>
      <c r="I325" s="13"/>
    </row>
    <row r="326" spans="1:9" x14ac:dyDescent="0.25">
      <c r="A326" s="49"/>
      <c r="B326" s="26"/>
      <c r="C326" s="45"/>
      <c r="D326" s="50"/>
      <c r="E326" s="22"/>
      <c r="F326" s="65"/>
      <c r="G326" s="23"/>
      <c r="H326" s="33"/>
      <c r="I326" s="13"/>
    </row>
    <row r="327" spans="1:9" x14ac:dyDescent="0.25">
      <c r="A327" s="49"/>
      <c r="B327" s="26"/>
      <c r="C327" s="45"/>
      <c r="D327" s="50"/>
      <c r="E327" s="22"/>
      <c r="F327" s="65"/>
      <c r="G327" s="23"/>
      <c r="H327" s="30"/>
      <c r="I327" s="13"/>
    </row>
    <row r="328" spans="1:9" x14ac:dyDescent="0.25">
      <c r="A328" s="49"/>
      <c r="B328" s="26"/>
      <c r="C328" s="45"/>
      <c r="D328" s="50"/>
      <c r="E328" s="51"/>
      <c r="F328" s="65"/>
      <c r="G328" s="23"/>
      <c r="H328" s="2"/>
      <c r="I328" s="32"/>
    </row>
    <row r="329" spans="1:9" x14ac:dyDescent="0.25">
      <c r="A329" s="49"/>
      <c r="B329" s="26"/>
      <c r="C329" s="45"/>
      <c r="D329" s="50"/>
      <c r="E329" s="22"/>
      <c r="F329" s="65"/>
      <c r="G329" s="23"/>
      <c r="H329" s="30"/>
      <c r="I329" s="13"/>
    </row>
    <row r="330" spans="1:9" x14ac:dyDescent="0.25">
      <c r="A330" s="49"/>
      <c r="B330" s="26"/>
      <c r="C330" s="45"/>
      <c r="D330" s="50"/>
      <c r="E330" s="22"/>
      <c r="F330" s="65"/>
      <c r="G330" s="23"/>
      <c r="H330" s="30"/>
      <c r="I330" s="12"/>
    </row>
    <row r="331" spans="1:9" x14ac:dyDescent="0.25">
      <c r="A331" s="49"/>
      <c r="B331" s="26"/>
      <c r="C331" s="45"/>
      <c r="D331" s="50"/>
      <c r="E331" s="22"/>
      <c r="F331" s="65"/>
      <c r="G331" s="23"/>
      <c r="H331" s="2"/>
      <c r="I331" s="13"/>
    </row>
    <row r="332" spans="1:9" x14ac:dyDescent="0.25">
      <c r="A332" s="49"/>
      <c r="B332" s="26"/>
      <c r="C332" s="45"/>
      <c r="D332" s="50"/>
      <c r="E332" s="22"/>
      <c r="F332" s="65"/>
      <c r="G332" s="23"/>
      <c r="H332" s="33"/>
      <c r="I332" s="32"/>
    </row>
    <row r="333" spans="1:9" x14ac:dyDescent="0.25">
      <c r="A333" s="49"/>
      <c r="B333" s="26"/>
      <c r="C333" s="45"/>
      <c r="D333" s="50"/>
      <c r="E333" s="22"/>
      <c r="F333" s="65"/>
      <c r="G333" s="23"/>
      <c r="H333" s="33"/>
      <c r="I333" s="32"/>
    </row>
    <row r="334" spans="1:9" x14ac:dyDescent="0.25">
      <c r="A334" s="49"/>
      <c r="B334" s="26"/>
      <c r="C334" s="45"/>
      <c r="D334" s="50"/>
      <c r="E334" s="22"/>
      <c r="F334" s="65"/>
      <c r="G334" s="23"/>
      <c r="H334" s="33"/>
      <c r="I334" s="13"/>
    </row>
    <row r="335" spans="1:9" x14ac:dyDescent="0.25">
      <c r="A335" s="46"/>
      <c r="B335" s="26"/>
      <c r="C335" s="47"/>
      <c r="D335" s="37"/>
      <c r="E335" s="22"/>
      <c r="F335" s="65"/>
      <c r="G335" s="23"/>
      <c r="H335" s="30"/>
      <c r="I335" s="12"/>
    </row>
    <row r="336" spans="1:9" x14ac:dyDescent="0.25">
      <c r="A336" s="46"/>
      <c r="B336" s="26"/>
      <c r="C336" s="47"/>
      <c r="D336" s="37"/>
      <c r="E336" s="22"/>
      <c r="F336" s="65"/>
      <c r="G336" s="23"/>
      <c r="H336" s="30"/>
      <c r="I336" s="32"/>
    </row>
    <row r="337" spans="1:9" x14ac:dyDescent="0.25">
      <c r="A337" s="49"/>
      <c r="B337" s="26"/>
      <c r="C337" s="45"/>
      <c r="D337" s="50"/>
      <c r="E337" s="22"/>
      <c r="F337" s="65"/>
      <c r="G337" s="23"/>
      <c r="H337" s="2"/>
      <c r="I337" s="32"/>
    </row>
    <row r="338" spans="1:9" x14ac:dyDescent="0.25">
      <c r="A338" s="49"/>
      <c r="B338" s="26"/>
      <c r="C338" s="45"/>
      <c r="D338" s="50"/>
      <c r="E338" s="22"/>
      <c r="F338" s="65"/>
      <c r="G338" s="23"/>
      <c r="H338" s="2"/>
      <c r="I338" s="13"/>
    </row>
    <row r="339" spans="1:9" x14ac:dyDescent="0.25">
      <c r="A339" s="49"/>
      <c r="B339" s="26"/>
      <c r="C339" s="45"/>
      <c r="D339" s="50"/>
      <c r="E339" s="22"/>
      <c r="F339" s="65"/>
      <c r="G339" s="23"/>
      <c r="H339" s="33"/>
      <c r="I339" s="13"/>
    </row>
    <row r="340" spans="1:9" x14ac:dyDescent="0.25">
      <c r="A340" s="46"/>
      <c r="B340" s="26"/>
      <c r="C340" s="47"/>
      <c r="D340" s="37"/>
      <c r="E340" s="22"/>
      <c r="F340" s="65"/>
      <c r="G340" s="23"/>
      <c r="H340" s="33"/>
      <c r="I340" s="13"/>
    </row>
    <row r="341" spans="1:9" x14ac:dyDescent="0.25">
      <c r="A341" s="49"/>
      <c r="B341" s="26"/>
      <c r="C341" s="45"/>
      <c r="D341" s="50"/>
      <c r="E341" s="22"/>
      <c r="F341" s="65"/>
      <c r="G341" s="23"/>
      <c r="H341" s="33"/>
      <c r="I341" s="13"/>
    </row>
    <row r="342" spans="1:9" x14ac:dyDescent="0.25">
      <c r="A342" s="49"/>
      <c r="B342" s="26"/>
      <c r="C342" s="45"/>
      <c r="D342" s="50"/>
      <c r="E342" s="22"/>
      <c r="F342" s="65"/>
      <c r="G342" s="23"/>
      <c r="H342" s="30"/>
      <c r="I342" s="13"/>
    </row>
    <row r="343" spans="1:9" x14ac:dyDescent="0.25">
      <c r="A343" s="49"/>
      <c r="B343" s="26"/>
      <c r="C343" s="45"/>
      <c r="D343" s="50"/>
      <c r="E343" s="22"/>
      <c r="F343" s="65"/>
      <c r="G343" s="23"/>
      <c r="H343" s="33"/>
      <c r="I343" s="32"/>
    </row>
    <row r="344" spans="1:9" x14ac:dyDescent="0.25">
      <c r="A344" s="46"/>
      <c r="B344" s="26"/>
      <c r="C344" s="47"/>
      <c r="D344" s="37"/>
      <c r="E344" s="22"/>
      <c r="F344" s="65"/>
      <c r="G344" s="23"/>
      <c r="H344" s="33"/>
      <c r="I344" s="32"/>
    </row>
    <row r="345" spans="1:9" x14ac:dyDescent="0.25">
      <c r="A345" s="46"/>
      <c r="B345" s="26"/>
      <c r="C345" s="47"/>
      <c r="D345" s="37"/>
      <c r="E345" s="22"/>
      <c r="F345" s="65"/>
      <c r="G345" s="23"/>
      <c r="H345" s="33"/>
      <c r="I345" s="13"/>
    </row>
    <row r="346" spans="1:9" x14ac:dyDescent="0.25">
      <c r="A346" s="49"/>
      <c r="B346" s="26"/>
      <c r="C346" s="45"/>
      <c r="D346" s="50"/>
      <c r="E346" s="22"/>
      <c r="F346" s="65"/>
      <c r="G346" s="23"/>
      <c r="H346" s="2"/>
      <c r="I346" s="32"/>
    </row>
    <row r="347" spans="1:9" x14ac:dyDescent="0.25">
      <c r="A347" s="49"/>
      <c r="B347" s="26"/>
      <c r="C347" s="45"/>
      <c r="D347" s="50"/>
      <c r="E347" s="29"/>
      <c r="F347" s="65"/>
      <c r="G347" s="23"/>
      <c r="H347" s="2"/>
      <c r="I347" s="32"/>
    </row>
    <row r="348" spans="1:9" x14ac:dyDescent="0.25">
      <c r="A348" s="49"/>
      <c r="B348" s="26"/>
      <c r="C348" s="45"/>
      <c r="D348" s="50"/>
      <c r="E348" s="29"/>
      <c r="F348" s="65"/>
      <c r="G348" s="23"/>
      <c r="H348" s="33"/>
      <c r="I348" s="32"/>
    </row>
    <row r="349" spans="1:9" x14ac:dyDescent="0.25">
      <c r="A349" s="46"/>
      <c r="B349" s="26"/>
      <c r="C349" s="47"/>
      <c r="D349" s="37"/>
      <c r="E349" s="36"/>
      <c r="F349" s="65"/>
      <c r="G349" s="23"/>
      <c r="H349" s="33"/>
      <c r="I349" s="13"/>
    </row>
    <row r="350" spans="1:9" x14ac:dyDescent="0.25">
      <c r="A350" s="49"/>
      <c r="B350" s="26"/>
      <c r="C350" s="45"/>
      <c r="D350" s="50"/>
      <c r="E350" s="37"/>
      <c r="F350" s="65"/>
      <c r="G350" s="23"/>
      <c r="H350" s="2"/>
      <c r="I350" s="32"/>
    </row>
    <row r="351" spans="1:9" x14ac:dyDescent="0.25">
      <c r="A351" s="49"/>
      <c r="B351" s="26"/>
      <c r="C351" s="45"/>
      <c r="D351" s="50"/>
      <c r="E351" s="36"/>
      <c r="F351" s="65"/>
      <c r="G351" s="23"/>
      <c r="H351" s="30"/>
      <c r="I351" s="32"/>
    </row>
    <row r="352" spans="1:9" x14ac:dyDescent="0.25">
      <c r="A352" s="49"/>
      <c r="B352" s="26"/>
      <c r="C352" s="45"/>
      <c r="D352" s="50"/>
      <c r="E352" s="36"/>
      <c r="F352" s="65"/>
      <c r="G352" s="23"/>
      <c r="H352" s="28"/>
      <c r="I352" s="13"/>
    </row>
    <row r="353" spans="1:9" x14ac:dyDescent="0.25">
      <c r="A353" s="46"/>
      <c r="B353" s="26"/>
      <c r="C353" s="47"/>
      <c r="D353" s="37"/>
      <c r="E353" s="36"/>
      <c r="F353" s="65"/>
      <c r="G353" s="23"/>
      <c r="H353" s="2"/>
      <c r="I353" s="32"/>
    </row>
    <row r="354" spans="1:9" x14ac:dyDescent="0.25">
      <c r="A354" s="46"/>
      <c r="B354" s="26"/>
      <c r="C354" s="47"/>
      <c r="D354" s="37"/>
      <c r="E354" s="29"/>
      <c r="F354" s="65"/>
      <c r="G354" s="23"/>
      <c r="H354" s="2"/>
      <c r="I354" s="32"/>
    </row>
    <row r="355" spans="1:9" x14ac:dyDescent="0.25">
      <c r="A355" s="49"/>
      <c r="B355" s="26"/>
      <c r="C355" s="45"/>
      <c r="D355" s="50"/>
      <c r="E355" s="36"/>
      <c r="F355" s="65"/>
      <c r="G355" s="23"/>
      <c r="H355" s="24"/>
      <c r="I355" s="13"/>
    </row>
    <row r="356" spans="1:9" x14ac:dyDescent="0.25">
      <c r="A356" s="49"/>
      <c r="B356" s="26"/>
      <c r="C356" s="45"/>
      <c r="D356" s="50"/>
      <c r="E356" s="36"/>
      <c r="F356" s="65"/>
      <c r="G356" s="23"/>
      <c r="H356" s="31"/>
      <c r="I356" s="12"/>
    </row>
    <row r="357" spans="1:9" x14ac:dyDescent="0.25">
      <c r="A357" s="49"/>
      <c r="B357" s="26"/>
      <c r="C357" s="45"/>
      <c r="D357" s="50"/>
      <c r="E357" s="36"/>
      <c r="F357" s="65"/>
      <c r="G357" s="23"/>
      <c r="H357" s="30"/>
      <c r="I357" s="12"/>
    </row>
    <row r="358" spans="1:9" x14ac:dyDescent="0.25">
      <c r="A358" s="49"/>
      <c r="B358" s="26"/>
      <c r="C358" s="45"/>
      <c r="D358" s="50"/>
      <c r="E358" s="36"/>
      <c r="F358" s="65"/>
      <c r="G358" s="23"/>
      <c r="H358" s="2"/>
      <c r="I358" s="32"/>
    </row>
    <row r="359" spans="1:9" x14ac:dyDescent="0.25">
      <c r="A359" s="49"/>
      <c r="B359" s="26"/>
      <c r="C359" s="45"/>
      <c r="D359" s="50"/>
      <c r="E359" s="36"/>
      <c r="F359" s="65"/>
      <c r="G359" s="23"/>
      <c r="H359" s="2"/>
      <c r="I359" s="13"/>
    </row>
    <row r="360" spans="1:9" x14ac:dyDescent="0.25">
      <c r="A360" s="46"/>
      <c r="B360" s="26"/>
      <c r="C360" s="47"/>
      <c r="D360" s="37"/>
      <c r="E360" s="28"/>
      <c r="F360" s="65"/>
      <c r="G360" s="23"/>
      <c r="H360" s="33"/>
      <c r="I360" s="32"/>
    </row>
    <row r="361" spans="1:9" x14ac:dyDescent="0.25">
      <c r="A361" s="49"/>
      <c r="B361" s="26"/>
      <c r="C361" s="45"/>
      <c r="D361" s="50"/>
      <c r="E361" s="36"/>
      <c r="F361" s="65"/>
      <c r="G361" s="23"/>
      <c r="H361" s="30"/>
      <c r="I361" s="13"/>
    </row>
    <row r="362" spans="1:9" x14ac:dyDescent="0.25">
      <c r="A362" s="49"/>
      <c r="B362" s="26"/>
      <c r="C362" s="45"/>
      <c r="D362" s="50"/>
      <c r="E362" s="29"/>
      <c r="F362" s="65"/>
      <c r="G362" s="23"/>
      <c r="H362" s="33"/>
      <c r="I362" s="11"/>
    </row>
    <row r="363" spans="1:9" x14ac:dyDescent="0.25">
      <c r="A363" s="49"/>
      <c r="B363" s="26"/>
      <c r="C363" s="45"/>
      <c r="D363" s="50"/>
      <c r="E363" s="28"/>
      <c r="F363" s="65"/>
      <c r="G363" s="23"/>
      <c r="H363" s="33"/>
      <c r="I363" s="10"/>
    </row>
    <row r="364" spans="1:9" x14ac:dyDescent="0.25">
      <c r="A364" s="46"/>
      <c r="B364" s="26"/>
      <c r="C364" s="47"/>
      <c r="D364" s="37"/>
      <c r="E364" s="36"/>
      <c r="F364" s="65"/>
      <c r="G364" s="23"/>
      <c r="H364" s="33"/>
      <c r="I364" s="32"/>
    </row>
    <row r="365" spans="1:9" x14ac:dyDescent="0.25">
      <c r="A365" s="49"/>
      <c r="B365" s="26"/>
      <c r="C365" s="45"/>
      <c r="D365" s="50"/>
      <c r="E365" s="29"/>
      <c r="F365" s="65"/>
      <c r="G365" s="23"/>
      <c r="H365" s="33"/>
      <c r="I365" s="10"/>
    </row>
    <row r="366" spans="1:9" x14ac:dyDescent="0.25">
      <c r="B366" s="34"/>
      <c r="C366" s="38"/>
      <c r="D366" s="25"/>
      <c r="E366" s="25"/>
      <c r="F366" s="67"/>
      <c r="G366" s="39"/>
      <c r="H366" s="33"/>
      <c r="I366" s="11"/>
    </row>
    <row r="367" spans="1:9" x14ac:dyDescent="0.25">
      <c r="B367" s="34"/>
      <c r="C367" s="38"/>
      <c r="D367" s="37"/>
      <c r="E367" s="37"/>
      <c r="F367" s="68"/>
      <c r="G367" s="39"/>
      <c r="H367" s="33"/>
      <c r="I367" s="17"/>
    </row>
    <row r="368" spans="1:9" x14ac:dyDescent="0.25">
      <c r="B368" s="34"/>
      <c r="C368" s="38"/>
      <c r="D368" s="36"/>
      <c r="E368" s="36"/>
      <c r="F368" s="69"/>
      <c r="G368" s="39"/>
      <c r="H368" s="33"/>
      <c r="I368" s="13"/>
    </row>
    <row r="369" spans="2:9" x14ac:dyDescent="0.25">
      <c r="B369" s="34"/>
      <c r="C369" s="41"/>
      <c r="D369" s="25"/>
      <c r="E369" s="25"/>
      <c r="F369" s="67"/>
      <c r="G369" s="42"/>
      <c r="H369" s="33"/>
      <c r="I369" s="10"/>
    </row>
    <row r="370" spans="2:9" x14ac:dyDescent="0.25">
      <c r="B370" s="34"/>
      <c r="C370" s="41"/>
      <c r="D370" s="36"/>
      <c r="E370" s="36"/>
      <c r="F370" s="69"/>
      <c r="G370" s="42"/>
      <c r="H370" s="33"/>
      <c r="I370" s="13"/>
    </row>
    <row r="371" spans="2:9" x14ac:dyDescent="0.25">
      <c r="B371" s="34"/>
      <c r="C371" s="41"/>
      <c r="D371" s="27"/>
      <c r="E371" s="27"/>
      <c r="F371" s="70"/>
      <c r="G371" s="42"/>
      <c r="H371" s="33"/>
      <c r="I371" s="11"/>
    </row>
    <row r="372" spans="2:9" x14ac:dyDescent="0.25">
      <c r="B372" s="34"/>
      <c r="C372" s="41"/>
      <c r="D372" s="29"/>
      <c r="E372" s="29"/>
      <c r="F372" s="68"/>
      <c r="G372" s="42"/>
      <c r="H372" s="33"/>
      <c r="I372" s="10"/>
    </row>
    <row r="373" spans="2:9" x14ac:dyDescent="0.25">
      <c r="B373" s="34"/>
      <c r="C373" s="41"/>
      <c r="D373" s="36"/>
      <c r="E373" s="36"/>
      <c r="F373" s="69"/>
      <c r="G373" s="42"/>
      <c r="H373" s="33"/>
      <c r="I373" s="10"/>
    </row>
    <row r="374" spans="2:9" x14ac:dyDescent="0.25">
      <c r="B374" s="34"/>
      <c r="C374" s="41"/>
      <c r="D374" s="36"/>
      <c r="E374" s="36"/>
      <c r="F374" s="69"/>
      <c r="G374" s="42"/>
      <c r="H374" s="33"/>
      <c r="I374" s="32"/>
    </row>
    <row r="375" spans="2:9" x14ac:dyDescent="0.25">
      <c r="B375" s="34"/>
      <c r="C375" s="38"/>
      <c r="D375" s="36"/>
      <c r="E375" s="36"/>
      <c r="F375" s="69"/>
      <c r="G375" s="43"/>
      <c r="H375" s="33"/>
      <c r="I375" s="13"/>
    </row>
    <row r="376" spans="2:9" x14ac:dyDescent="0.25">
      <c r="B376" s="34"/>
      <c r="C376" s="40"/>
      <c r="D376" s="28"/>
      <c r="E376" s="28"/>
      <c r="F376" s="71"/>
      <c r="G376" s="39"/>
      <c r="H376" s="33"/>
      <c r="I376" s="10"/>
    </row>
    <row r="377" spans="2:9" x14ac:dyDescent="0.25">
      <c r="B377" s="34"/>
      <c r="C377" s="38"/>
      <c r="D377" s="29"/>
      <c r="E377" s="29"/>
      <c r="F377" s="68"/>
      <c r="G377" s="39"/>
      <c r="H377" s="33"/>
      <c r="I377" s="11"/>
    </row>
    <row r="378" spans="2:9" x14ac:dyDescent="0.25">
      <c r="B378" s="34"/>
      <c r="C378" s="38"/>
      <c r="D378" s="26"/>
      <c r="E378" s="26"/>
      <c r="F378" s="72"/>
      <c r="G378" s="39"/>
      <c r="H378" s="33"/>
      <c r="I378" s="11"/>
    </row>
    <row r="379" spans="2:9" x14ac:dyDescent="0.25">
      <c r="B379" s="20"/>
      <c r="C379" s="11"/>
      <c r="G379" s="14"/>
      <c r="I379" s="11"/>
    </row>
    <row r="380" spans="2:9" x14ac:dyDescent="0.25">
      <c r="B380" s="20"/>
      <c r="C380" s="11"/>
      <c r="G380" s="14"/>
      <c r="I380" s="11"/>
    </row>
    <row r="381" spans="2:9" x14ac:dyDescent="0.25">
      <c r="B381" s="20"/>
      <c r="C381" s="11"/>
      <c r="G381" s="14"/>
      <c r="I381" s="11"/>
    </row>
    <row r="382" spans="2:9" x14ac:dyDescent="0.25">
      <c r="B382" s="20"/>
      <c r="C382" s="11"/>
      <c r="G382" s="14"/>
      <c r="I382" s="11"/>
    </row>
    <row r="383" spans="2:9" x14ac:dyDescent="0.25">
      <c r="B383" s="20"/>
      <c r="C383" s="15"/>
      <c r="G383" s="14"/>
      <c r="I383" s="11"/>
    </row>
    <row r="384" spans="2:9" x14ac:dyDescent="0.25">
      <c r="B384" s="20"/>
      <c r="C384" s="11"/>
      <c r="G384" s="14"/>
      <c r="I384" s="11"/>
    </row>
    <row r="385" spans="2:9" x14ac:dyDescent="0.25">
      <c r="B385" s="20"/>
      <c r="C385" s="11"/>
      <c r="G385" s="14"/>
      <c r="I385" s="11"/>
    </row>
    <row r="386" spans="2:9" x14ac:dyDescent="0.25">
      <c r="B386" s="20"/>
      <c r="C386" s="11"/>
      <c r="G386" s="14"/>
      <c r="I386" s="11"/>
    </row>
    <row r="387" spans="2:9" x14ac:dyDescent="0.25">
      <c r="B387" s="20"/>
      <c r="C387" s="15"/>
      <c r="G387" s="14"/>
      <c r="I387" s="11"/>
    </row>
    <row r="388" spans="2:9" x14ac:dyDescent="0.25">
      <c r="B388" s="20"/>
      <c r="C388" s="11"/>
      <c r="G388" s="14"/>
      <c r="I388" s="11"/>
    </row>
    <row r="389" spans="2:9" x14ac:dyDescent="0.25">
      <c r="B389" s="20"/>
      <c r="C389" s="11"/>
      <c r="G389" s="14"/>
      <c r="I389"/>
    </row>
    <row r="390" spans="2:9" x14ac:dyDescent="0.25">
      <c r="B390" s="20"/>
      <c r="C390" s="11"/>
      <c r="G390" s="14"/>
      <c r="I390" s="11"/>
    </row>
    <row r="391" spans="2:9" x14ac:dyDescent="0.25">
      <c r="B391" s="20"/>
      <c r="C391" s="11"/>
      <c r="G391" s="14"/>
      <c r="I391" s="11"/>
    </row>
    <row r="392" spans="2:9" x14ac:dyDescent="0.25">
      <c r="B392" s="20"/>
      <c r="C392" s="11"/>
      <c r="G392" s="14"/>
      <c r="I392" s="11"/>
    </row>
    <row r="393" spans="2:9" x14ac:dyDescent="0.25">
      <c r="B393" s="20"/>
      <c r="C393" s="11"/>
      <c r="G393" s="14"/>
      <c r="I393" s="11"/>
    </row>
    <row r="394" spans="2:9" x14ac:dyDescent="0.25">
      <c r="B394" s="20"/>
      <c r="C394" s="11"/>
      <c r="G394" s="14"/>
      <c r="I394" s="11"/>
    </row>
    <row r="395" spans="2:9" x14ac:dyDescent="0.25">
      <c r="B395" s="20"/>
      <c r="C395" s="11"/>
      <c r="G395" s="14"/>
      <c r="I395" s="11"/>
    </row>
    <row r="396" spans="2:9" x14ac:dyDescent="0.25">
      <c r="B396" s="20"/>
      <c r="C396" s="11"/>
      <c r="G396" s="14"/>
      <c r="I396" s="11"/>
    </row>
    <row r="397" spans="2:9" x14ac:dyDescent="0.25">
      <c r="B397" s="20"/>
      <c r="C397" s="11"/>
      <c r="G397" s="14"/>
      <c r="I397" s="11"/>
    </row>
    <row r="398" spans="2:9" x14ac:dyDescent="0.25">
      <c r="B398" s="20"/>
      <c r="C398" s="11"/>
      <c r="G398" s="14"/>
      <c r="I398" s="11"/>
    </row>
    <row r="399" spans="2:9" x14ac:dyDescent="0.25">
      <c r="B399" s="20"/>
      <c r="C399" s="15"/>
      <c r="G399" s="16"/>
      <c r="I399" s="11"/>
    </row>
    <row r="400" spans="2:9" x14ac:dyDescent="0.25">
      <c r="B400" s="20"/>
      <c r="C400" s="11"/>
      <c r="G400" s="14"/>
      <c r="I400" s="11"/>
    </row>
    <row r="401" spans="2:9" x14ac:dyDescent="0.25">
      <c r="B401" s="20"/>
      <c r="C401" s="11"/>
      <c r="G401" s="16"/>
      <c r="I401" s="11"/>
    </row>
    <row r="402" spans="2:9" x14ac:dyDescent="0.25">
      <c r="B402" s="20"/>
      <c r="C402" s="11"/>
      <c r="G402" s="14"/>
      <c r="I402" s="11"/>
    </row>
    <row r="403" spans="2:9" x14ac:dyDescent="0.25">
      <c r="B403" s="20"/>
      <c r="C403" s="11"/>
      <c r="G403" s="14"/>
      <c r="I403" s="11"/>
    </row>
    <row r="404" spans="2:9" x14ac:dyDescent="0.25">
      <c r="B404" s="20"/>
      <c r="C404" s="11"/>
      <c r="G404" s="14"/>
      <c r="I404" s="11"/>
    </row>
    <row r="405" spans="2:9" x14ac:dyDescent="0.25">
      <c r="B405" s="20"/>
      <c r="C405" s="11"/>
      <c r="G405" s="14"/>
      <c r="I405" s="11"/>
    </row>
    <row r="406" spans="2:9" x14ac:dyDescent="0.25">
      <c r="B406" s="20"/>
      <c r="C406" s="11"/>
      <c r="G406" s="14"/>
      <c r="I406" s="11"/>
    </row>
    <row r="407" spans="2:9" x14ac:dyDescent="0.25">
      <c r="B407" s="20"/>
      <c r="C407" s="11"/>
      <c r="G407" s="14"/>
      <c r="I407" s="11"/>
    </row>
    <row r="408" spans="2:9" x14ac:dyDescent="0.25">
      <c r="B408" s="20"/>
      <c r="C408" s="11"/>
      <c r="G408" s="14"/>
      <c r="I408" s="11"/>
    </row>
    <row r="409" spans="2:9" x14ac:dyDescent="0.25">
      <c r="B409" s="20"/>
      <c r="C409" s="11"/>
      <c r="G409" s="14"/>
      <c r="I409" s="11"/>
    </row>
    <row r="410" spans="2:9" x14ac:dyDescent="0.25">
      <c r="B410" s="20"/>
      <c r="C410" s="11"/>
      <c r="G410" s="14"/>
      <c r="I410" s="11"/>
    </row>
    <row r="411" spans="2:9" x14ac:dyDescent="0.25">
      <c r="B411" s="20"/>
      <c r="C411" s="11"/>
      <c r="G411" s="14"/>
      <c r="I411" s="11"/>
    </row>
    <row r="412" spans="2:9" x14ac:dyDescent="0.25">
      <c r="B412" s="20"/>
      <c r="C412" s="11"/>
      <c r="G412" s="14"/>
      <c r="I412" s="11"/>
    </row>
    <row r="413" spans="2:9" x14ac:dyDescent="0.25">
      <c r="B413" s="20"/>
      <c r="C413" s="11"/>
      <c r="G413" s="14"/>
      <c r="I413" s="11"/>
    </row>
    <row r="414" spans="2:9" x14ac:dyDescent="0.25">
      <c r="B414" s="20"/>
      <c r="C414" s="11"/>
      <c r="G414" s="14"/>
      <c r="I414" s="11"/>
    </row>
    <row r="415" spans="2:9" x14ac:dyDescent="0.25">
      <c r="B415" s="20"/>
      <c r="C415" s="11"/>
      <c r="G415" s="14"/>
      <c r="I415" s="11"/>
    </row>
    <row r="416" spans="2:9" x14ac:dyDescent="0.25">
      <c r="B416" s="20"/>
      <c r="C416" s="11"/>
      <c r="G416" s="14"/>
      <c r="I416" s="11"/>
    </row>
    <row r="417" spans="2:9" x14ac:dyDescent="0.25">
      <c r="B417" s="20"/>
      <c r="C417" s="11"/>
      <c r="G417" s="14"/>
      <c r="I417" s="11"/>
    </row>
    <row r="418" spans="2:9" x14ac:dyDescent="0.25">
      <c r="B418" s="20"/>
      <c r="C418" s="11"/>
      <c r="G418" s="14"/>
      <c r="I418" s="11"/>
    </row>
    <row r="419" spans="2:9" x14ac:dyDescent="0.25">
      <c r="B419" s="20"/>
      <c r="C419" s="11"/>
      <c r="G419" s="14"/>
      <c r="I419" s="11"/>
    </row>
    <row r="420" spans="2:9" x14ac:dyDescent="0.25">
      <c r="B420" s="20"/>
      <c r="C420" s="11"/>
      <c r="G420" s="14"/>
      <c r="I420" s="11"/>
    </row>
    <row r="421" spans="2:9" x14ac:dyDescent="0.25">
      <c r="B421" s="20"/>
      <c r="C421" s="11"/>
      <c r="G421" s="14"/>
      <c r="I421" s="11"/>
    </row>
    <row r="422" spans="2:9" x14ac:dyDescent="0.25">
      <c r="B422" s="20"/>
      <c r="C422" s="11"/>
      <c r="G422" s="14"/>
      <c r="I422" s="11"/>
    </row>
    <row r="423" spans="2:9" x14ac:dyDescent="0.25">
      <c r="B423" s="20"/>
      <c r="C423" s="11"/>
      <c r="G423" s="14"/>
      <c r="I423" s="11"/>
    </row>
    <row r="424" spans="2:9" x14ac:dyDescent="0.25">
      <c r="B424" s="20"/>
      <c r="C424" s="11"/>
      <c r="G424" s="14"/>
      <c r="I424" s="11"/>
    </row>
    <row r="425" spans="2:9" x14ac:dyDescent="0.25">
      <c r="B425" s="20"/>
      <c r="C425" s="11"/>
      <c r="G425" s="14"/>
      <c r="I425" s="11"/>
    </row>
    <row r="426" spans="2:9" x14ac:dyDescent="0.25">
      <c r="B426" s="20"/>
      <c r="C426" s="11"/>
      <c r="G426" s="14"/>
      <c r="I426" s="11"/>
    </row>
    <row r="427" spans="2:9" x14ac:dyDescent="0.25">
      <c r="B427" s="20"/>
      <c r="C427" s="11"/>
      <c r="G427" s="14"/>
      <c r="I427" s="11"/>
    </row>
    <row r="428" spans="2:9" x14ac:dyDescent="0.25">
      <c r="B428" s="20"/>
      <c r="C428" s="11"/>
      <c r="G428" s="14"/>
      <c r="I428" s="11"/>
    </row>
    <row r="429" spans="2:9" x14ac:dyDescent="0.25">
      <c r="B429" s="20"/>
      <c r="C429" s="11"/>
      <c r="G429" s="16"/>
      <c r="I429" s="11"/>
    </row>
    <row r="430" spans="2:9" x14ac:dyDescent="0.25">
      <c r="B430" s="20"/>
      <c r="C430" s="11"/>
      <c r="G430" s="14"/>
      <c r="I430" s="11"/>
    </row>
    <row r="431" spans="2:9" x14ac:dyDescent="0.25">
      <c r="B431" s="20"/>
      <c r="C431" s="11"/>
      <c r="G431" s="14"/>
      <c r="I431" s="11"/>
    </row>
    <row r="432" spans="2:9" x14ac:dyDescent="0.25">
      <c r="B432" s="20"/>
      <c r="C432" s="15"/>
      <c r="G432" s="14"/>
      <c r="I432" s="11"/>
    </row>
    <row r="433" spans="2:9" x14ac:dyDescent="0.25">
      <c r="B433" s="20"/>
      <c r="C433" s="11"/>
      <c r="G433" s="14"/>
      <c r="I433" s="11"/>
    </row>
    <row r="434" spans="2:9" x14ac:dyDescent="0.25">
      <c r="B434" s="20"/>
      <c r="C434" s="11"/>
      <c r="G434" s="14"/>
      <c r="I434" s="11"/>
    </row>
    <row r="435" spans="2:9" x14ac:dyDescent="0.25">
      <c r="B435" s="20"/>
      <c r="C435" s="11"/>
      <c r="G435" s="14"/>
      <c r="I435" s="11"/>
    </row>
    <row r="436" spans="2:9" x14ac:dyDescent="0.25">
      <c r="B436" s="20"/>
      <c r="C436" s="11"/>
      <c r="G436" s="14"/>
      <c r="I436" s="11"/>
    </row>
    <row r="437" spans="2:9" x14ac:dyDescent="0.25">
      <c r="I437" s="11"/>
    </row>
    <row r="438" spans="2:9" x14ac:dyDescent="0.25">
      <c r="I438" s="11"/>
    </row>
  </sheetData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4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4T</vt:lpstr>
      <vt:lpstr>'CONTRATOS MENORES 4T'!Área_de_impresión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Jose Luis JLPRL. Pérez-Rubín López</cp:lastModifiedBy>
  <cp:lastPrinted>2021-01-14T11:39:49Z</cp:lastPrinted>
  <dcterms:created xsi:type="dcterms:W3CDTF">2017-12-29T12:18:01Z</dcterms:created>
  <dcterms:modified xsi:type="dcterms:W3CDTF">2021-01-19T08:06:54Z</dcterms:modified>
</cp:coreProperties>
</file>